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owa.gov.state.ia.us\data\IUBusers\MMyers\Desktop\"/>
    </mc:Choice>
  </mc:AlternateContent>
  <bookViews>
    <workbookView xWindow="-120" yWindow="-120" windowWidth="29040" windowHeight="15840" tabRatio="755" firstSheet="5" activeTab="10"/>
  </bookViews>
  <sheets>
    <sheet name="SchA Revenue Requirement" sheetId="1" r:id="rId1"/>
    <sheet name="SchB ROR" sheetId="3" r:id="rId2"/>
    <sheet name="SchC Income Statement" sheetId="6" r:id="rId3"/>
    <sheet name="SchC IS Adj Pg2" sheetId="8" r:id="rId4"/>
    <sheet name="SchC IS Adj Pg3" sheetId="9" r:id="rId5"/>
    <sheet name="SchC IS Adj Pg 4" sheetId="10" r:id="rId6"/>
    <sheet name="SchD Rate Base" sheetId="4" r:id="rId7"/>
    <sheet name="SchD Pg 2 Rate Base Adjustments" sheetId="5" r:id="rId8"/>
    <sheet name="SchE CWC" sheetId="11" r:id="rId9"/>
    <sheet name="SchF Interest Synch" sheetId="12" r:id="rId10"/>
    <sheet name="SchG Taxes" sheetId="2" r:id="rId11"/>
  </sheets>
  <definedNames>
    <definedName name="_xlnm.Print_Area" localSheetId="1">'SchB ROR'!$A$1:$F$18</definedName>
    <definedName name="_xlnm.Print_Area" localSheetId="2">'SchC Income Statement'!$A$1:$J$36</definedName>
    <definedName name="_xlnm.Print_Area" localSheetId="6">'SchD Rate Base'!$A$1:$G$32</definedName>
    <definedName name="_xlnm.Print_Area" localSheetId="8">'SchE CWC'!$A$1:$L$44</definedName>
    <definedName name="_xlnm.Print_Area" localSheetId="10">'SchG Taxes'!$A$1:$C$16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1" l="1"/>
  <c r="L20" i="10" l="1"/>
  <c r="L19" i="10"/>
  <c r="C23" i="6"/>
  <c r="D42" i="11"/>
  <c r="G42" i="11"/>
  <c r="F19" i="8" l="1"/>
  <c r="F18" i="8" l="1"/>
  <c r="F21" i="8" s="1"/>
  <c r="F23" i="8" s="1"/>
  <c r="C15" i="2" l="1"/>
  <c r="L22" i="10" l="1"/>
  <c r="L24" i="10" s="1"/>
  <c r="J26" i="11" l="1"/>
  <c r="G26" i="11"/>
  <c r="K26" i="11" s="1"/>
  <c r="D26" i="11"/>
  <c r="J25" i="11"/>
  <c r="G25" i="11"/>
  <c r="K25" i="11" s="1"/>
  <c r="D25" i="11"/>
  <c r="H25" i="11" l="1"/>
  <c r="H26" i="11"/>
  <c r="L26" i="11"/>
  <c r="L25" i="11"/>
  <c r="I33" i="5" l="1"/>
  <c r="H33" i="5"/>
  <c r="O25" i="5"/>
  <c r="N25" i="5"/>
  <c r="M25" i="5"/>
  <c r="L25" i="5"/>
  <c r="K25" i="5"/>
  <c r="J25" i="5"/>
  <c r="I25" i="5"/>
  <c r="H25" i="5"/>
  <c r="P18" i="5"/>
  <c r="O18" i="5"/>
  <c r="I18" i="5"/>
  <c r="H18" i="5"/>
  <c r="I35" i="5" l="1"/>
  <c r="H35" i="5"/>
  <c r="O33" i="5"/>
  <c r="O35" i="5" s="1"/>
  <c r="O19" i="8" l="1"/>
  <c r="O18" i="8"/>
  <c r="N19" i="8"/>
  <c r="N18" i="8"/>
  <c r="N21" i="8" s="1"/>
  <c r="N23" i="8" s="1"/>
  <c r="M19" i="8"/>
  <c r="M18" i="8"/>
  <c r="G20" i="9"/>
  <c r="G19" i="9"/>
  <c r="M21" i="8" l="1"/>
  <c r="M23" i="8" s="1"/>
  <c r="O21" i="8"/>
  <c r="O23" i="8" s="1"/>
  <c r="G22" i="9"/>
  <c r="G24" i="9" s="1"/>
  <c r="E25" i="5" l="1"/>
  <c r="E33" i="5"/>
  <c r="E18" i="5"/>
  <c r="E35" i="5" l="1"/>
  <c r="E19" i="8" l="1"/>
  <c r="G19" i="8"/>
  <c r="H19" i="8"/>
  <c r="D19" i="8" l="1"/>
  <c r="D20" i="10" l="1"/>
  <c r="D19" i="10"/>
  <c r="D22" i="10" l="1"/>
  <c r="D24" i="10" s="1"/>
  <c r="N11" i="10"/>
  <c r="D14" i="12" l="1"/>
  <c r="D38" i="11"/>
  <c r="D20" i="9" l="1"/>
  <c r="D19" i="9"/>
  <c r="K20" i="10"/>
  <c r="K19" i="10"/>
  <c r="D22" i="9" l="1"/>
  <c r="D24" i="9" s="1"/>
  <c r="K22" i="10"/>
  <c r="K24" i="10" s="1"/>
  <c r="C18" i="8"/>
  <c r="Q13" i="8" l="1"/>
  <c r="D15" i="6" s="1"/>
  <c r="N14" i="10" l="1"/>
  <c r="F15" i="6" s="1"/>
  <c r="N15" i="10"/>
  <c r="F16" i="6" s="1"/>
  <c r="N16" i="10"/>
  <c r="F17" i="6" s="1"/>
  <c r="N17" i="10"/>
  <c r="N18" i="10"/>
  <c r="F19" i="6" s="1"/>
  <c r="N21" i="10"/>
  <c r="O14" i="9"/>
  <c r="E15" i="6" s="1"/>
  <c r="O15" i="9"/>
  <c r="O16" i="9"/>
  <c r="O17" i="9"/>
  <c r="O18" i="9"/>
  <c r="O21" i="9"/>
  <c r="O11" i="9"/>
  <c r="F20" i="9"/>
  <c r="E20" i="9"/>
  <c r="C20" i="9"/>
  <c r="F19" i="9"/>
  <c r="E19" i="9"/>
  <c r="C19" i="9"/>
  <c r="E20" i="10"/>
  <c r="C20" i="10"/>
  <c r="E19" i="10"/>
  <c r="C19" i="10"/>
  <c r="D18" i="8"/>
  <c r="E18" i="8"/>
  <c r="E21" i="8" s="1"/>
  <c r="E23" i="8" s="1"/>
  <c r="G18" i="8"/>
  <c r="G21" i="8" s="1"/>
  <c r="G23" i="8" s="1"/>
  <c r="H18" i="8"/>
  <c r="H21" i="8" s="1"/>
  <c r="H23" i="8" s="1"/>
  <c r="D21" i="8" l="1"/>
  <c r="D23" i="8" s="1"/>
  <c r="C22" i="10"/>
  <c r="C24" i="10" s="1"/>
  <c r="C22" i="9"/>
  <c r="C24" i="9" s="1"/>
  <c r="E22" i="10"/>
  <c r="E24" i="10" s="1"/>
  <c r="F22" i="9"/>
  <c r="F24" i="9" s="1"/>
  <c r="E22" i="9"/>
  <c r="E24" i="9" s="1"/>
  <c r="F18" i="5"/>
  <c r="G18" i="5"/>
  <c r="J18" i="5"/>
  <c r="K18" i="5"/>
  <c r="L18" i="5"/>
  <c r="M18" i="5"/>
  <c r="N18" i="5"/>
  <c r="P33" i="5" l="1"/>
  <c r="R32" i="5"/>
  <c r="E29" i="4" s="1"/>
  <c r="R28" i="5"/>
  <c r="R29" i="5"/>
  <c r="R30" i="5"/>
  <c r="E27" i="4" s="1"/>
  <c r="R31" i="5"/>
  <c r="R24" i="5"/>
  <c r="R16" i="5"/>
  <c r="R21" i="5"/>
  <c r="R22" i="5"/>
  <c r="R14" i="5"/>
  <c r="E26" i="4" l="1"/>
  <c r="E28" i="4"/>
  <c r="R33" i="5"/>
  <c r="K42" i="11" l="1"/>
  <c r="J13" i="11"/>
  <c r="J14" i="11"/>
  <c r="J15" i="11"/>
  <c r="J16" i="11"/>
  <c r="J17" i="11"/>
  <c r="J18" i="11"/>
  <c r="J19" i="11"/>
  <c r="J20" i="11"/>
  <c r="J21" i="11"/>
  <c r="J22" i="11"/>
  <c r="J23" i="11"/>
  <c r="J24" i="11"/>
  <c r="J27" i="11"/>
  <c r="J28" i="11"/>
  <c r="J29" i="11"/>
  <c r="J30" i="11"/>
  <c r="J31" i="11"/>
  <c r="J32" i="11"/>
  <c r="J34" i="11"/>
  <c r="J35" i="11"/>
  <c r="J36" i="11"/>
  <c r="J39" i="11"/>
  <c r="J42" i="11"/>
  <c r="L42" i="11" s="1"/>
  <c r="J12" i="11"/>
  <c r="D12" i="11"/>
  <c r="H42" i="11"/>
  <c r="D13" i="11" l="1"/>
  <c r="D14" i="11"/>
  <c r="D15" i="11"/>
  <c r="D16" i="11"/>
  <c r="D17" i="11"/>
  <c r="D18" i="11"/>
  <c r="D19" i="11"/>
  <c r="D20" i="11"/>
  <c r="D21" i="11"/>
  <c r="D22" i="11"/>
  <c r="D23" i="11"/>
  <c r="D24" i="11"/>
  <c r="D27" i="11"/>
  <c r="D28" i="11"/>
  <c r="D29" i="11"/>
  <c r="D30" i="11"/>
  <c r="D31" i="11"/>
  <c r="D32" i="11"/>
  <c r="D34" i="11"/>
  <c r="D35" i="11"/>
  <c r="D36" i="11"/>
  <c r="D40" i="11"/>
  <c r="D41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7" i="11"/>
  <c r="G28" i="11"/>
  <c r="G29" i="11"/>
  <c r="G30" i="11"/>
  <c r="G31" i="11"/>
  <c r="G32" i="11"/>
  <c r="G34" i="11"/>
  <c r="G35" i="11"/>
  <c r="G36" i="11"/>
  <c r="G38" i="11"/>
  <c r="G39" i="11"/>
  <c r="G40" i="11"/>
  <c r="G41" i="11"/>
  <c r="G12" i="11"/>
  <c r="H20" i="11" l="1"/>
  <c r="K20" i="11"/>
  <c r="L20" i="11" s="1"/>
  <c r="K36" i="11"/>
  <c r="L36" i="11" s="1"/>
  <c r="H36" i="11"/>
  <c r="K29" i="11"/>
  <c r="L29" i="11" s="1"/>
  <c r="H29" i="11"/>
  <c r="K19" i="11"/>
  <c r="L19" i="11" s="1"/>
  <c r="H19" i="11"/>
  <c r="K35" i="11"/>
  <c r="L35" i="11" s="1"/>
  <c r="H35" i="11"/>
  <c r="K22" i="11"/>
  <c r="L22" i="11" s="1"/>
  <c r="H22" i="11"/>
  <c r="K18" i="11"/>
  <c r="L18" i="11" s="1"/>
  <c r="H18" i="11"/>
  <c r="K14" i="11"/>
  <c r="L14" i="11" s="1"/>
  <c r="H14" i="11"/>
  <c r="K41" i="11"/>
  <c r="H41" i="11"/>
  <c r="H30" i="11"/>
  <c r="K30" i="11"/>
  <c r="L30" i="11" s="1"/>
  <c r="H24" i="11"/>
  <c r="K24" i="11"/>
  <c r="L24" i="11" s="1"/>
  <c r="H16" i="11"/>
  <c r="K16" i="11"/>
  <c r="L16" i="11" s="1"/>
  <c r="K40" i="11"/>
  <c r="H40" i="11"/>
  <c r="K32" i="11"/>
  <c r="L32" i="11" s="1"/>
  <c r="H32" i="11"/>
  <c r="K23" i="11"/>
  <c r="L23" i="11" s="1"/>
  <c r="H23" i="11"/>
  <c r="K15" i="11"/>
  <c r="L15" i="11" s="1"/>
  <c r="H15" i="11"/>
  <c r="K39" i="11"/>
  <c r="L39" i="11" s="1"/>
  <c r="H39" i="11"/>
  <c r="K31" i="11"/>
  <c r="L31" i="11" s="1"/>
  <c r="H31" i="11"/>
  <c r="K28" i="11"/>
  <c r="L28" i="11" s="1"/>
  <c r="H28" i="11"/>
  <c r="K12" i="11"/>
  <c r="L12" i="11" s="1"/>
  <c r="H12" i="11"/>
  <c r="H38" i="11"/>
  <c r="K38" i="11"/>
  <c r="H34" i="11"/>
  <c r="K34" i="11"/>
  <c r="L34" i="11" s="1"/>
  <c r="H27" i="11"/>
  <c r="K27" i="11"/>
  <c r="L27" i="11" s="1"/>
  <c r="H21" i="11"/>
  <c r="K21" i="11"/>
  <c r="L21" i="11" s="1"/>
  <c r="H17" i="11"/>
  <c r="K17" i="11"/>
  <c r="L17" i="11" s="1"/>
  <c r="H13" i="11"/>
  <c r="K13" i="11"/>
  <c r="L13" i="11" s="1"/>
  <c r="H44" i="11" l="1"/>
  <c r="P23" i="5" s="1"/>
  <c r="A13" i="11" l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l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E16" i="6"/>
  <c r="E17" i="6"/>
  <c r="F22" i="6"/>
  <c r="F12" i="6"/>
  <c r="Q20" i="8"/>
  <c r="D22" i="6" s="1"/>
  <c r="Q14" i="8"/>
  <c r="D16" i="6" s="1"/>
  <c r="Q15" i="8"/>
  <c r="D17" i="6" s="1"/>
  <c r="G17" i="6" s="1"/>
  <c r="Q16" i="8"/>
  <c r="Q17" i="8"/>
  <c r="D19" i="6" s="1"/>
  <c r="J20" i="10"/>
  <c r="I20" i="10"/>
  <c r="H20" i="10"/>
  <c r="G20" i="10"/>
  <c r="F20" i="10"/>
  <c r="J19" i="10"/>
  <c r="I19" i="10"/>
  <c r="H19" i="10"/>
  <c r="G19" i="10"/>
  <c r="F19" i="10"/>
  <c r="F18" i="6"/>
  <c r="E18" i="6"/>
  <c r="D18" i="6"/>
  <c r="E22" i="6"/>
  <c r="N20" i="9"/>
  <c r="M20" i="9"/>
  <c r="L20" i="9"/>
  <c r="K20" i="9"/>
  <c r="H20" i="9"/>
  <c r="N19" i="9"/>
  <c r="M19" i="9"/>
  <c r="L19" i="9"/>
  <c r="K19" i="9"/>
  <c r="J19" i="9"/>
  <c r="H19" i="9"/>
  <c r="E19" i="6"/>
  <c r="I20" i="9"/>
  <c r="G19" i="6" l="1"/>
  <c r="I22" i="10"/>
  <c r="I24" i="10" s="1"/>
  <c r="H22" i="9"/>
  <c r="F22" i="10"/>
  <c r="F24" i="10" s="1"/>
  <c r="K22" i="9"/>
  <c r="K24" i="9" s="1"/>
  <c r="L22" i="9"/>
  <c r="L24" i="9" s="1"/>
  <c r="M22" i="9"/>
  <c r="M24" i="9" s="1"/>
  <c r="N22" i="9"/>
  <c r="N24" i="9" s="1"/>
  <c r="J22" i="10"/>
  <c r="J24" i="10" s="1"/>
  <c r="H22" i="10"/>
  <c r="H24" i="10" s="1"/>
  <c r="G22" i="10"/>
  <c r="G24" i="10" s="1"/>
  <c r="I19" i="9"/>
  <c r="I22" i="9" s="1"/>
  <c r="I24" i="9" s="1"/>
  <c r="J20" i="9"/>
  <c r="J22" i="9" s="1"/>
  <c r="J24" i="9" s="1"/>
  <c r="E12" i="6"/>
  <c r="O20" i="9" l="1"/>
  <c r="E21" i="6" s="1"/>
  <c r="O22" i="9"/>
  <c r="H24" i="9"/>
  <c r="O24" i="9" s="1"/>
  <c r="O19" i="9"/>
  <c r="E20" i="6" s="1"/>
  <c r="E23" i="6" l="1"/>
  <c r="K19" i="8"/>
  <c r="L19" i="8"/>
  <c r="P19" i="8"/>
  <c r="K18" i="8"/>
  <c r="L18" i="8"/>
  <c r="P18" i="8"/>
  <c r="C19" i="8"/>
  <c r="J19" i="8"/>
  <c r="I18" i="8" l="1"/>
  <c r="Q10" i="8"/>
  <c r="D12" i="6" s="1"/>
  <c r="P21" i="8"/>
  <c r="P23" i="8" s="1"/>
  <c r="K21" i="8"/>
  <c r="K23" i="8" s="1"/>
  <c r="L21" i="8"/>
  <c r="L23" i="8" s="1"/>
  <c r="I19" i="8"/>
  <c r="J18" i="8"/>
  <c r="J21" i="8" s="1"/>
  <c r="J23" i="8" s="1"/>
  <c r="C21" i="8"/>
  <c r="Q19" i="8" l="1"/>
  <c r="D21" i="6" s="1"/>
  <c r="Q18" i="8"/>
  <c r="D20" i="6" s="1"/>
  <c r="I21" i="8"/>
  <c r="Q21" i="8" s="1"/>
  <c r="C23" i="8"/>
  <c r="D23" i="6" l="1"/>
  <c r="I23" i="8"/>
  <c r="Q23" i="8" s="1"/>
  <c r="D25" i="6"/>
  <c r="E25" i="6"/>
  <c r="G15" i="6"/>
  <c r="G16" i="6"/>
  <c r="I16" i="6" s="1"/>
  <c r="G18" i="6"/>
  <c r="I18" i="6" s="1"/>
  <c r="G22" i="6"/>
  <c r="I22" i="6" s="1"/>
  <c r="C25" i="6"/>
  <c r="I19" i="6" l="1"/>
  <c r="I15" i="6"/>
  <c r="I17" i="6"/>
  <c r="G12" i="6"/>
  <c r="C22" i="1" l="1"/>
  <c r="G29" i="4"/>
  <c r="G27" i="4"/>
  <c r="G28" i="4"/>
  <c r="N33" i="5"/>
  <c r="N35" i="5" s="1"/>
  <c r="M33" i="5"/>
  <c r="M35" i="5" s="1"/>
  <c r="E30" i="4" l="1"/>
  <c r="E19" i="4"/>
  <c r="G19" i="4" s="1"/>
  <c r="E20" i="4"/>
  <c r="G20" i="4" s="1"/>
  <c r="E22" i="4"/>
  <c r="G22" i="4" s="1"/>
  <c r="E14" i="4" l="1"/>
  <c r="E12" i="4" l="1"/>
  <c r="G14" i="4"/>
  <c r="F33" i="5" l="1"/>
  <c r="G33" i="5"/>
  <c r="J33" i="5"/>
  <c r="K33" i="5"/>
  <c r="L33" i="5"/>
  <c r="F25" i="5"/>
  <c r="G25" i="5"/>
  <c r="D33" i="5"/>
  <c r="D25" i="5"/>
  <c r="D18" i="5"/>
  <c r="R18" i="5" s="1"/>
  <c r="G26" i="4"/>
  <c r="G12" i="4"/>
  <c r="G16" i="4" s="1"/>
  <c r="C23" i="4"/>
  <c r="G35" i="5" l="1"/>
  <c r="C30" i="4"/>
  <c r="G30" i="4" s="1"/>
  <c r="E16" i="4"/>
  <c r="K35" i="5"/>
  <c r="L35" i="5"/>
  <c r="J35" i="5"/>
  <c r="F35" i="5"/>
  <c r="D35" i="5"/>
  <c r="C16" i="4"/>
  <c r="C32" i="4" l="1"/>
  <c r="C18" i="3"/>
  <c r="C18" i="1"/>
  <c r="D16" i="3" l="1"/>
  <c r="F16" i="3" s="1"/>
  <c r="D12" i="3"/>
  <c r="F12" i="3" s="1"/>
  <c r="D14" i="3"/>
  <c r="F14" i="3" s="1"/>
  <c r="F18" i="3" l="1"/>
  <c r="C10" i="1" s="1"/>
  <c r="D10" i="12"/>
  <c r="J38" i="11" l="1"/>
  <c r="L38" i="11" s="1"/>
  <c r="J40" i="11"/>
  <c r="L40" i="11" s="1"/>
  <c r="J41" i="11"/>
  <c r="L41" i="11" s="1"/>
  <c r="L44" i="11" l="1"/>
  <c r="P25" i="5"/>
  <c r="P35" i="5" s="1"/>
  <c r="R23" i="5"/>
  <c r="E21" i="4" l="1"/>
  <c r="R25" i="5"/>
  <c r="R35" i="5" s="1"/>
  <c r="G21" i="4" l="1"/>
  <c r="E23" i="4"/>
  <c r="E32" i="4" l="1"/>
  <c r="G32" i="4" s="1"/>
  <c r="G23" i="4"/>
  <c r="D8" i="12" l="1"/>
  <c r="D12" i="12" s="1"/>
  <c r="D16" i="12" s="1"/>
  <c r="C8" i="1"/>
  <c r="C12" i="1" s="1"/>
  <c r="I25" i="6" l="1"/>
  <c r="D20" i="12"/>
  <c r="M20" i="10" s="1"/>
  <c r="N20" i="10" s="1"/>
  <c r="D18" i="12"/>
  <c r="M19" i="10" s="1"/>
  <c r="F21" i="6" l="1"/>
  <c r="G21" i="6" s="1"/>
  <c r="M22" i="10"/>
  <c r="N19" i="10"/>
  <c r="F20" i="6" s="1"/>
  <c r="M24" i="10" l="1"/>
  <c r="N24" i="10" s="1"/>
  <c r="N22" i="10"/>
  <c r="F23" i="6"/>
  <c r="G20" i="6"/>
  <c r="F25" i="6" l="1"/>
  <c r="G25" i="6" s="1"/>
  <c r="G23" i="6"/>
  <c r="C14" i="1" l="1"/>
  <c r="C16" i="1" s="1"/>
  <c r="H25" i="6"/>
  <c r="H12" i="6" s="1"/>
  <c r="H20" i="6" l="1"/>
  <c r="H21" i="6"/>
  <c r="I21" i="6" s="1"/>
  <c r="C20" i="1"/>
  <c r="C24" i="1" s="1"/>
  <c r="I12" i="6"/>
  <c r="H23" i="6" l="1"/>
  <c r="I23" i="6" s="1"/>
  <c r="I20" i="6"/>
</calcChain>
</file>

<file path=xl/sharedStrings.xml><?xml version="1.0" encoding="utf-8"?>
<sst xmlns="http://schemas.openxmlformats.org/spreadsheetml/2006/main" count="348" uniqueCount="157">
  <si>
    <t>Revenue Requirement</t>
  </si>
  <si>
    <t xml:space="preserve">Line No. </t>
  </si>
  <si>
    <t>Rate Base</t>
  </si>
  <si>
    <t>Rate of Return</t>
  </si>
  <si>
    <t>Required Net Operating Income</t>
  </si>
  <si>
    <t>Adjusted Net Operating Income</t>
  </si>
  <si>
    <t>Net Operating Income Deficiency (Excess)</t>
  </si>
  <si>
    <t>Revenue Conversion Factor</t>
  </si>
  <si>
    <t>Adjusted Operating Revenue</t>
  </si>
  <si>
    <t>Revenue Deficiency (Excess)</t>
  </si>
  <si>
    <t>Amount</t>
  </si>
  <si>
    <t>Federal</t>
  </si>
  <si>
    <t>State</t>
  </si>
  <si>
    <t>Composite</t>
  </si>
  <si>
    <t>Gross-up</t>
  </si>
  <si>
    <t>Adjusted 13 mo.</t>
  </si>
  <si>
    <t xml:space="preserve">Average </t>
  </si>
  <si>
    <t>Cost</t>
  </si>
  <si>
    <t>Weighted</t>
  </si>
  <si>
    <t>Principal</t>
  </si>
  <si>
    <t>Ratio</t>
  </si>
  <si>
    <t>Rate</t>
  </si>
  <si>
    <t>Average</t>
  </si>
  <si>
    <t>Description</t>
  </si>
  <si>
    <t>Preferred Stock</t>
  </si>
  <si>
    <t>Common Equity</t>
  </si>
  <si>
    <t>Utility Plant In Service</t>
  </si>
  <si>
    <t>Accumulated Amort &amp; Depreciation</t>
  </si>
  <si>
    <t>Total Net Utilty Plant</t>
  </si>
  <si>
    <t>Additions to Rate Base</t>
  </si>
  <si>
    <t>Materials and Supplies</t>
  </si>
  <si>
    <t>Fuel Stocks</t>
  </si>
  <si>
    <t>Cash Working Capital</t>
  </si>
  <si>
    <t>Prepayments</t>
  </si>
  <si>
    <t>Total Additions to Rate Base</t>
  </si>
  <si>
    <t>Deductions to Rate Base</t>
  </si>
  <si>
    <t>Accumulated Deferred Income Taxes</t>
  </si>
  <si>
    <t>Contribution in Aid of Constuction</t>
  </si>
  <si>
    <t>Customer Advances</t>
  </si>
  <si>
    <t xml:space="preserve">Accumulated Provision for Uncollectibles </t>
  </si>
  <si>
    <t>Total Deductions</t>
  </si>
  <si>
    <t>Total Rate Base</t>
  </si>
  <si>
    <t>Adjustments</t>
  </si>
  <si>
    <t>Pro Forma</t>
  </si>
  <si>
    <t>(A)</t>
  </si>
  <si>
    <t>(B)</t>
  </si>
  <si>
    <t>(D)</t>
  </si>
  <si>
    <t>(E)</t>
  </si>
  <si>
    <t>(F)</t>
  </si>
  <si>
    <t>(G)</t>
  </si>
  <si>
    <t>(H)</t>
  </si>
  <si>
    <t>(I)</t>
  </si>
  <si>
    <t>(C)</t>
  </si>
  <si>
    <t>Total</t>
  </si>
  <si>
    <t>Deferred Taxes</t>
  </si>
  <si>
    <t>(J)</t>
  </si>
  <si>
    <t>(K)</t>
  </si>
  <si>
    <t>Adj. Inc. St.</t>
  </si>
  <si>
    <t>Adjusted</t>
  </si>
  <si>
    <t>After</t>
  </si>
  <si>
    <t>Page</t>
  </si>
  <si>
    <t xml:space="preserve">Income </t>
  </si>
  <si>
    <t>Increase</t>
  </si>
  <si>
    <t>Two</t>
  </si>
  <si>
    <t>Three</t>
  </si>
  <si>
    <t>Statement</t>
  </si>
  <si>
    <t>(Decrease)</t>
  </si>
  <si>
    <t>Operating Revenues</t>
  </si>
  <si>
    <t>Operating Expenses</t>
  </si>
  <si>
    <t xml:space="preserve">  Operation Expense </t>
  </si>
  <si>
    <t xml:space="preserve">  Maintenance Expense</t>
  </si>
  <si>
    <t xml:space="preserve">  Depreciation and Amortization</t>
  </si>
  <si>
    <t xml:space="preserve">  Property Taxes</t>
  </si>
  <si>
    <t xml:space="preserve">  Other Taxes</t>
  </si>
  <si>
    <t xml:space="preserve">  Federal Income Tax</t>
  </si>
  <si>
    <t xml:space="preserve">  State Income Tax</t>
  </si>
  <si>
    <t xml:space="preserve">  Deferred Income Tax</t>
  </si>
  <si>
    <t xml:space="preserve">      Total Operating Expense</t>
  </si>
  <si>
    <t>Operating Income</t>
  </si>
  <si>
    <t>Company</t>
  </si>
  <si>
    <t xml:space="preserve">Total </t>
  </si>
  <si>
    <t xml:space="preserve">Page </t>
  </si>
  <si>
    <t xml:space="preserve">Four </t>
  </si>
  <si>
    <t>Page 3</t>
  </si>
  <si>
    <t>Page 2</t>
  </si>
  <si>
    <t>Page 4</t>
  </si>
  <si>
    <t>O&amp;M Expense</t>
  </si>
  <si>
    <t>Other Expense</t>
  </si>
  <si>
    <t>Property Taxes</t>
  </si>
  <si>
    <t>Utility Taxes</t>
  </si>
  <si>
    <t>Payroll Taxes</t>
  </si>
  <si>
    <t>Short-Term Debt</t>
  </si>
  <si>
    <t>State Income Tax</t>
  </si>
  <si>
    <t>Federal Income Tax</t>
  </si>
  <si>
    <t>Working Cash Requirement</t>
  </si>
  <si>
    <t/>
  </si>
  <si>
    <t xml:space="preserve">Revenue </t>
  </si>
  <si>
    <t>Lag Days</t>
  </si>
  <si>
    <t xml:space="preserve">Expense </t>
  </si>
  <si>
    <t>Lead Days</t>
  </si>
  <si>
    <t xml:space="preserve">Net  </t>
  </si>
  <si>
    <t>Lag (Lead)</t>
  </si>
  <si>
    <t xml:space="preserve">Days </t>
  </si>
  <si>
    <t xml:space="preserve">Cash/Day </t>
  </si>
  <si>
    <t xml:space="preserve">(C ) </t>
  </si>
  <si>
    <t>Column A/365</t>
  </si>
  <si>
    <t>Cash</t>
  </si>
  <si>
    <t>Requirement</t>
  </si>
  <si>
    <t xml:space="preserve">Pro </t>
  </si>
  <si>
    <t>Forma</t>
  </si>
  <si>
    <t>Cash/Day</t>
  </si>
  <si>
    <t>G/365</t>
  </si>
  <si>
    <t xml:space="preserve">Net </t>
  </si>
  <si>
    <t>Days</t>
  </si>
  <si>
    <t xml:space="preserve">Cash </t>
  </si>
  <si>
    <t>Weighted Cost of Debt</t>
  </si>
  <si>
    <t>Pro Forma Interest</t>
  </si>
  <si>
    <t>Book Interest</t>
  </si>
  <si>
    <t>Increased (Decreased) Interest Exp.</t>
  </si>
  <si>
    <t>Increased (Decreased) FIT</t>
  </si>
  <si>
    <t>Increased (Decreased) SIT</t>
  </si>
  <si>
    <t>Interest Synchronization</t>
  </si>
  <si>
    <t xml:space="preserve">Interest </t>
  </si>
  <si>
    <t>Synch</t>
  </si>
  <si>
    <t>(L)</t>
  </si>
  <si>
    <t>Working</t>
  </si>
  <si>
    <t>Capital</t>
  </si>
  <si>
    <t>Income Statement</t>
  </si>
  <si>
    <t xml:space="preserve"> </t>
  </si>
  <si>
    <t xml:space="preserve">Line </t>
  </si>
  <si>
    <t xml:space="preserve">No. </t>
  </si>
  <si>
    <t>Line</t>
  </si>
  <si>
    <t>Reference</t>
  </si>
  <si>
    <t xml:space="preserve">Amount </t>
  </si>
  <si>
    <t>Book</t>
  </si>
  <si>
    <t>(M)</t>
  </si>
  <si>
    <t>(N)</t>
  </si>
  <si>
    <t>Per Books</t>
  </si>
  <si>
    <t>Long-Term Debt</t>
  </si>
  <si>
    <t>(O)</t>
  </si>
  <si>
    <t>Test Year</t>
  </si>
  <si>
    <t>Taxes</t>
  </si>
  <si>
    <t>Numbers</t>
  </si>
  <si>
    <t>Lead-Lag Study</t>
  </si>
  <si>
    <t>Schedule D, Column C, Line 16</t>
  </si>
  <si>
    <t>Schedule B, Column D, Line 4</t>
  </si>
  <si>
    <t>Line 1 times Line 2</t>
  </si>
  <si>
    <t>Schedule C, Page 1, Column E, Line 12</t>
  </si>
  <si>
    <t>Line 3 minus Line 4</t>
  </si>
  <si>
    <t>Line 5 times Line 6</t>
  </si>
  <si>
    <t>Schedule C, Page 1 of 4, Col. E, Ln 1</t>
  </si>
  <si>
    <t>Line 7 plus Line 8</t>
  </si>
  <si>
    <t>Total Deductions to Rate Base</t>
  </si>
  <si>
    <t xml:space="preserve">  Total Additions to Rate Base</t>
  </si>
  <si>
    <t>13-Month Average</t>
  </si>
  <si>
    <t xml:space="preserve">Schedule G, Column B, Line 4 </t>
  </si>
  <si>
    <t>Line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</si>
</sst>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"/>
    <numFmt numFmtId="166" formatCode="&quot;$&quot;#,##0"/>
    <numFmt numFmtId="167" formatCode="0.000%"/>
    <numFmt numFmtId="168" formatCode="###,000"/>
    <numFmt numFmtId="169" formatCode="0.00_);\(0.00\)"/>
    <numFmt numFmtId="170" formatCode="General_)"/>
    <numFmt numFmtId="171" formatCode="#,##0.0_);\(#,##0.0\)"/>
    <numFmt numFmtId="172" formatCode="0.000_)"/>
    <numFmt numFmtId="173" formatCode="mmmm\ d\,\ yyyy"/>
    <numFmt numFmtId="174" formatCode="#,##0.00_ ;[Red]\-#,##0.00;\-"/>
    <numFmt numFmtId="175" formatCode="_-* #,##0_-;\-* #,##0_-;_-* &quot;-&quot;_-;_-@_-"/>
    <numFmt numFmtId="176" formatCode="\£\ #,##0_);[Red]\(\£\ #,##0\)"/>
    <numFmt numFmtId="177" formatCode="\ \ _•\–\ \ \ \ @"/>
    <numFmt numFmtId="178" formatCode="_([$€-2]* #,##0.00_);_([$€-2]* \(#,##0.00\);_([$€-2]* &quot;-&quot;??_)"/>
    <numFmt numFmtId="179" formatCode=";;;"/>
    <numFmt numFmtId="180" formatCode="0.00_)"/>
    <numFmt numFmtId="181" formatCode="\€#,##0.00;[Red]\(\€#,##0.00\)"/>
    <numFmt numFmtId="182" formatCode="_(* #,##0_);_(* \(#,##0\);_(* &quot;-&quot;??_);_(@_)"/>
    <numFmt numFmtId="183" formatCode="0.000000"/>
    <numFmt numFmtId="184" formatCode="0.00000000"/>
    <numFmt numFmtId="185" formatCode="0.000000000"/>
    <numFmt numFmtId="186" formatCode="0.0000000000"/>
  </numFmts>
  <fonts count="9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sz val="10"/>
      <name val="Arial"/>
      <family val="2"/>
    </font>
    <font>
      <u/>
      <sz val="11"/>
      <color theme="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1"/>
      <name val="Verdana"/>
      <family val="2"/>
    </font>
    <font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b/>
      <sz val="10"/>
      <color theme="1"/>
      <name val="Times New Roman"/>
      <family val="1"/>
    </font>
    <font>
      <u/>
      <sz val="11"/>
      <name val="Times New Roman"/>
      <family val="1"/>
    </font>
    <font>
      <u/>
      <sz val="10"/>
      <name val="Times New Roman"/>
      <family val="1"/>
    </font>
    <font>
      <u val="singleAccounting"/>
      <sz val="11"/>
      <color theme="1"/>
      <name val="Times New Roman"/>
      <family val="1"/>
    </font>
    <font>
      <u val="doubleAccounting"/>
      <sz val="11"/>
      <color theme="1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name val="Helv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color indexed="12"/>
      <name val="Tms Rmn"/>
    </font>
    <font>
      <b/>
      <sz val="10"/>
      <color indexed="8"/>
      <name val="Times New Roman"/>
      <family val="1"/>
    </font>
    <font>
      <b/>
      <sz val="11"/>
      <color indexed="10"/>
      <name val="Calibri"/>
      <family val="2"/>
    </font>
    <font>
      <b/>
      <sz val="18"/>
      <name val="Times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name val="Tms Rmn"/>
      <family val="1"/>
    </font>
    <font>
      <sz val="10"/>
      <name val="Helv"/>
    </font>
    <font>
      <sz val="11"/>
      <color indexed="12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39"/>
      <name val="Arial"/>
      <family val="2"/>
    </font>
    <font>
      <sz val="10"/>
      <color indexed="12"/>
      <name val="Times New Roman"/>
      <family val="1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sz val="10"/>
      <name val="MS Sans Serif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sz val="10"/>
      <name val="Palatino"/>
    </font>
    <font>
      <b/>
      <sz val="10"/>
      <name val="MS Sans Serif"/>
    </font>
    <font>
      <sz val="8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HLV"/>
    </font>
    <font>
      <b/>
      <sz val="10"/>
      <color indexed="12"/>
      <name val="Dutch"/>
    </font>
    <font>
      <b/>
      <sz val="18"/>
      <color indexed="62"/>
      <name val="Cambria"/>
      <family val="2"/>
    </font>
    <font>
      <b/>
      <sz val="14"/>
      <name val="Times"/>
    </font>
    <font>
      <sz val="12"/>
      <color indexed="8"/>
      <name val="Arial MT"/>
    </font>
    <font>
      <b/>
      <sz val="14"/>
      <color indexed="53"/>
      <name val="Arial"/>
      <family val="2"/>
    </font>
    <font>
      <sz val="11"/>
      <name val="ＭＳ Ｐゴシック"/>
      <charset val="128"/>
    </font>
    <font>
      <sz val="10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Palatino"/>
      <family val="1"/>
    </font>
  </fonts>
  <fills count="4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EAEAEA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16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1"/>
      </patternFill>
    </fill>
    <fill>
      <patternFill patternType="solid">
        <fgColor indexed="6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571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2" borderId="6" applyNumberFormat="0" applyAlignment="0" applyProtection="0">
      <alignment horizontal="left" vertical="center" indent="1"/>
    </xf>
    <xf numFmtId="0" fontId="12" fillId="3" borderId="7" applyNumberFormat="0" applyAlignment="0" applyProtection="0">
      <alignment horizontal="left" vertical="center" indent="1"/>
    </xf>
    <xf numFmtId="0" fontId="12" fillId="4" borderId="6" applyNumberFormat="0" applyAlignment="0" applyProtection="0">
      <alignment horizontal="left" vertical="center" indent="1"/>
    </xf>
    <xf numFmtId="0" fontId="12" fillId="5" borderId="6" applyNumberFormat="0" applyAlignment="0" applyProtection="0">
      <alignment horizontal="left" vertical="center" indent="1"/>
    </xf>
    <xf numFmtId="3" fontId="4" fillId="0" borderId="0"/>
    <xf numFmtId="44" fontId="4" fillId="0" borderId="0" applyFont="0" applyFill="0" applyBorder="0" applyAlignment="0" applyProtection="0"/>
    <xf numFmtId="0" fontId="5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5" fillId="0" borderId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16" fillId="0" borderId="0" applyFont="0" applyFill="0" applyBorder="0" applyAlignment="0" applyProtection="0"/>
    <xf numFmtId="0" fontId="17" fillId="0" borderId="9" applyNumberFormat="0" applyFont="0" applyFill="0" applyAlignment="0" applyProtection="0"/>
    <xf numFmtId="168" fontId="18" fillId="0" borderId="10" applyNumberFormat="0" applyProtection="0">
      <alignment horizontal="right" vertical="center"/>
    </xf>
    <xf numFmtId="168" fontId="11" fillId="0" borderId="10" applyNumberFormat="0" applyProtection="0">
      <alignment horizontal="right" vertical="center"/>
    </xf>
    <xf numFmtId="0" fontId="12" fillId="2" borderId="7" applyNumberFormat="0" applyAlignment="0" applyProtection="0">
      <alignment horizontal="left" vertical="center" indent="1"/>
    </xf>
    <xf numFmtId="0" fontId="12" fillId="2" borderId="7" applyNumberFormat="0" applyAlignment="0" applyProtection="0">
      <alignment horizontal="left" vertical="center" indent="1"/>
    </xf>
    <xf numFmtId="0" fontId="19" fillId="0" borderId="9" applyNumberFormat="0" applyFill="0" applyBorder="0" applyAlignment="0" applyProtection="0"/>
    <xf numFmtId="168" fontId="20" fillId="6" borderId="11" applyNumberFormat="0" applyBorder="0" applyAlignment="0" applyProtection="0">
      <alignment horizontal="right" vertical="center" indent="1"/>
    </xf>
    <xf numFmtId="168" fontId="21" fillId="7" borderId="11" applyNumberFormat="0" applyBorder="0" applyAlignment="0" applyProtection="0">
      <alignment horizontal="right" vertical="center" indent="1"/>
    </xf>
    <xf numFmtId="168" fontId="21" fillId="8" borderId="11" applyNumberFormat="0" applyBorder="0" applyAlignment="0" applyProtection="0">
      <alignment horizontal="right" vertical="center" indent="1"/>
    </xf>
    <xf numFmtId="168" fontId="22" fillId="9" borderId="11" applyNumberFormat="0" applyBorder="0" applyAlignment="0" applyProtection="0">
      <alignment horizontal="right" vertical="center" indent="1"/>
    </xf>
    <xf numFmtId="168" fontId="22" fillId="10" borderId="11" applyNumberFormat="0" applyBorder="0" applyAlignment="0" applyProtection="0">
      <alignment horizontal="right" vertical="center" indent="1"/>
    </xf>
    <xf numFmtId="168" fontId="22" fillId="11" borderId="11" applyNumberFormat="0" applyBorder="0" applyAlignment="0" applyProtection="0">
      <alignment horizontal="right" vertical="center" indent="1"/>
    </xf>
    <xf numFmtId="168" fontId="23" fillId="12" borderId="11" applyNumberFormat="0" applyBorder="0" applyAlignment="0" applyProtection="0">
      <alignment horizontal="right" vertical="center" indent="1"/>
    </xf>
    <xf numFmtId="168" fontId="23" fillId="13" borderId="11" applyNumberFormat="0" applyBorder="0" applyAlignment="0" applyProtection="0">
      <alignment horizontal="right" vertical="center" indent="1"/>
    </xf>
    <xf numFmtId="168" fontId="23" fillId="14" borderId="11" applyNumberFormat="0" applyBorder="0" applyAlignment="0" applyProtection="0">
      <alignment horizontal="right" vertical="center" indent="1"/>
    </xf>
    <xf numFmtId="0" fontId="12" fillId="15" borderId="7" applyNumberFormat="0" applyAlignment="0" applyProtection="0">
      <alignment horizontal="left" vertical="center" indent="1"/>
    </xf>
    <xf numFmtId="0" fontId="12" fillId="2" borderId="7" applyNumberFormat="0" applyAlignment="0" applyProtection="0">
      <alignment horizontal="left" vertical="center" indent="1"/>
    </xf>
    <xf numFmtId="168" fontId="24" fillId="4" borderId="12" applyNumberFormat="0" applyBorder="0" applyProtection="0">
      <alignment horizontal="right" vertical="center"/>
    </xf>
    <xf numFmtId="168" fontId="25" fillId="4" borderId="7" applyNumberFormat="0" applyBorder="0" applyProtection="0">
      <alignment horizontal="right" vertical="center"/>
    </xf>
    <xf numFmtId="168" fontId="18" fillId="16" borderId="6" applyNumberFormat="0" applyAlignment="0" applyProtection="0">
      <alignment horizontal="left" vertical="center" indent="1"/>
    </xf>
    <xf numFmtId="0" fontId="11" fillId="2" borderId="7" applyNumberFormat="0" applyAlignment="0" applyProtection="0">
      <alignment horizontal="left" vertical="center" indent="1"/>
    </xf>
    <xf numFmtId="0" fontId="12" fillId="15" borderId="7" applyNumberFormat="0" applyAlignment="0" applyProtection="0">
      <alignment horizontal="left" vertical="center" indent="1"/>
    </xf>
    <xf numFmtId="168" fontId="11" fillId="15" borderId="10" applyNumberFormat="0" applyProtection="0">
      <alignment horizontal="right" vertical="center"/>
    </xf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37" fontId="39" fillId="0" borderId="0">
      <alignment horizontal="fill"/>
    </xf>
    <xf numFmtId="0" fontId="5" fillId="17" borderId="0"/>
    <xf numFmtId="0" fontId="31" fillId="17" borderId="0"/>
    <xf numFmtId="0" fontId="40" fillId="17" borderId="0"/>
    <xf numFmtId="0" fontId="41" fillId="17" borderId="0"/>
    <xf numFmtId="0" fontId="42" fillId="17" borderId="0"/>
    <xf numFmtId="0" fontId="43" fillId="17" borderId="0"/>
    <xf numFmtId="0" fontId="36" fillId="17" borderId="0"/>
    <xf numFmtId="174" fontId="5" fillId="18" borderId="14"/>
    <xf numFmtId="175" fontId="5" fillId="18" borderId="14"/>
    <xf numFmtId="175" fontId="5" fillId="18" borderId="14"/>
    <xf numFmtId="175" fontId="5" fillId="18" borderId="14"/>
    <xf numFmtId="175" fontId="5" fillId="18" borderId="14"/>
    <xf numFmtId="175" fontId="5" fillId="18" borderId="14"/>
    <xf numFmtId="175" fontId="5" fillId="18" borderId="14"/>
    <xf numFmtId="174" fontId="5" fillId="18" borderId="14"/>
    <xf numFmtId="174" fontId="5" fillId="18" borderId="14"/>
    <xf numFmtId="174" fontId="5" fillId="18" borderId="14"/>
    <xf numFmtId="174" fontId="5" fillId="18" borderId="14"/>
    <xf numFmtId="174" fontId="5" fillId="18" borderId="14"/>
    <xf numFmtId="0" fontId="40" fillId="18" borderId="0"/>
    <xf numFmtId="0" fontId="5" fillId="17" borderId="0"/>
    <xf numFmtId="0" fontId="5" fillId="17" borderId="0"/>
    <xf numFmtId="0" fontId="31" fillId="17" borderId="0"/>
    <xf numFmtId="0" fontId="40" fillId="17" borderId="0"/>
    <xf numFmtId="0" fontId="5" fillId="17" borderId="0"/>
    <xf numFmtId="0" fontId="42" fillId="17" borderId="0"/>
    <xf numFmtId="0" fontId="43" fillId="17" borderId="0"/>
    <xf numFmtId="0" fontId="36" fillId="17" borderId="0"/>
    <xf numFmtId="0" fontId="44" fillId="0" borderId="0" applyNumberFormat="0" applyFill="0" applyBorder="0" applyProtection="0">
      <alignment horizontal="centerContinuous"/>
    </xf>
    <xf numFmtId="176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" fillId="0" borderId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23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1" borderId="0" applyNumberFormat="0" applyBorder="0" applyAlignment="0" applyProtection="0"/>
    <xf numFmtId="0" fontId="46" fillId="23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5" borderId="0" applyNumberFormat="0" applyBorder="0" applyAlignment="0" applyProtection="0"/>
    <xf numFmtId="0" fontId="46" fillId="23" borderId="0" applyNumberFormat="0" applyBorder="0" applyAlignment="0" applyProtection="0"/>
    <xf numFmtId="0" fontId="46" fillId="20" borderId="0" applyNumberFormat="0" applyBorder="0" applyAlignment="0" applyProtection="0"/>
    <xf numFmtId="0" fontId="46" fillId="28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10" fillId="0" borderId="1" applyNumberFormat="0" applyFill="0" applyAlignment="0" applyProtection="0"/>
    <xf numFmtId="37" fontId="36" fillId="0" borderId="15">
      <alignment horizontal="center" vertical="center" wrapText="1"/>
    </xf>
    <xf numFmtId="0" fontId="4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33" borderId="16" applyNumberFormat="0" applyAlignment="0" applyProtection="0"/>
    <xf numFmtId="0" fontId="51" fillId="34" borderId="0">
      <alignment horizontal="centerContinuous" vertical="center"/>
    </xf>
    <xf numFmtId="37" fontId="36" fillId="0" borderId="15">
      <alignment horizontal="centerContinuous"/>
    </xf>
    <xf numFmtId="0" fontId="52" fillId="35" borderId="17" applyNumberFormat="0" applyAlignment="0" applyProtection="0"/>
    <xf numFmtId="0" fontId="31" fillId="17" borderId="8">
      <alignment horizontal="center" vertical="center" wrapText="1"/>
    </xf>
    <xf numFmtId="37" fontId="31" fillId="0" borderId="15">
      <alignment horizontal="center" wrapText="1"/>
    </xf>
    <xf numFmtId="0" fontId="5" fillId="0" borderId="0"/>
    <xf numFmtId="172" fontId="54" fillId="0" borderId="0"/>
    <xf numFmtId="172" fontId="54" fillId="0" borderId="0"/>
    <xf numFmtId="172" fontId="54" fillId="0" borderId="0"/>
    <xf numFmtId="172" fontId="54" fillId="0" borderId="0"/>
    <xf numFmtId="172" fontId="54" fillId="0" borderId="0"/>
    <xf numFmtId="172" fontId="54" fillId="0" borderId="0"/>
    <xf numFmtId="172" fontId="54" fillId="0" borderId="0"/>
    <xf numFmtId="172" fontId="54" fillId="0" borderId="0"/>
    <xf numFmtId="43" fontId="5" fillId="0" borderId="0" applyFont="0" applyFill="0" applyBorder="0" applyAlignment="0" applyProtection="0"/>
    <xf numFmtId="37" fontId="5" fillId="0" borderId="0" applyFill="0" applyBorder="0" applyAlignment="0" applyProtection="0"/>
    <xf numFmtId="0" fontId="55" fillId="0" borderId="0"/>
    <xf numFmtId="37" fontId="5" fillId="0" borderId="0" applyFill="0" applyBorder="0" applyAlignment="0" applyProtection="0"/>
    <xf numFmtId="41" fontId="5" fillId="0" borderId="0" applyFont="0" applyFill="0" applyBorder="0" applyAlignment="0" applyProtection="0"/>
    <xf numFmtId="8" fontId="56" fillId="0" borderId="18">
      <protection locked="0"/>
    </xf>
    <xf numFmtId="5" fontId="5" fillId="0" borderId="0" applyFill="0" applyBorder="0" applyAlignment="0" applyProtection="0"/>
    <xf numFmtId="42" fontId="5" fillId="0" borderId="0" applyFont="0" applyFill="0" applyBorder="0" applyAlignment="0" applyProtection="0"/>
    <xf numFmtId="177" fontId="45" fillId="0" borderId="0" applyFont="0" applyFill="0" applyBorder="0" applyAlignment="0" applyProtection="0"/>
    <xf numFmtId="173" fontId="5" fillId="0" borderId="0" applyFill="0" applyBorder="0" applyAlignment="0" applyProtection="0"/>
    <xf numFmtId="178" fontId="5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4" fontId="5" fillId="36" borderId="19" applyFont="0" applyAlignment="0"/>
    <xf numFmtId="2" fontId="5" fillId="0" borderId="0" applyFill="0" applyBorder="0" applyAlignment="0" applyProtection="0"/>
    <xf numFmtId="0" fontId="58" fillId="23" borderId="0" applyNumberFormat="0" applyBorder="0" applyAlignment="0" applyProtection="0"/>
    <xf numFmtId="0" fontId="33" fillId="0" borderId="20" applyNumberFormat="0" applyAlignment="0" applyProtection="0">
      <alignment horizontal="left" vertical="center"/>
    </xf>
    <xf numFmtId="0" fontId="33" fillId="0" borderId="5">
      <alignment horizontal="left" vertical="center"/>
    </xf>
    <xf numFmtId="37" fontId="35" fillId="0" borderId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37" fontId="33" fillId="0" borderId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37" fontId="59" fillId="0" borderId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37" fontId="60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79" fontId="5" fillId="0" borderId="0"/>
    <xf numFmtId="0" fontId="34" fillId="37" borderId="0"/>
    <xf numFmtId="37" fontId="61" fillId="0" borderId="24">
      <alignment shrinkToFit="1"/>
      <protection locked="0"/>
    </xf>
    <xf numFmtId="0" fontId="62" fillId="0" borderId="0" applyNumberFormat="0" applyFill="0" applyBorder="0" applyAlignment="0">
      <protection locked="0"/>
    </xf>
    <xf numFmtId="0" fontId="63" fillId="0" borderId="25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5" fillId="0" borderId="0" applyNumberFormat="0" applyFont="0" applyFill="0" applyBorder="0" applyAlignment="0" applyProtection="0"/>
    <xf numFmtId="0" fontId="64" fillId="24" borderId="0" applyNumberFormat="0" applyBorder="0" applyAlignment="0" applyProtection="0"/>
    <xf numFmtId="180" fontId="65" fillId="0" borderId="0"/>
    <xf numFmtId="0" fontId="82" fillId="0" borderId="0"/>
    <xf numFmtId="0" fontId="16" fillId="0" borderId="0"/>
    <xf numFmtId="0" fontId="16" fillId="0" borderId="0"/>
    <xf numFmtId="0" fontId="16" fillId="0" borderId="0"/>
    <xf numFmtId="0" fontId="5" fillId="21" borderId="27" applyNumberFormat="0" applyFont="0" applyAlignment="0" applyProtection="0"/>
    <xf numFmtId="0" fontId="16" fillId="21" borderId="27" applyNumberFormat="0" applyFont="0" applyAlignment="0" applyProtection="0"/>
    <xf numFmtId="0" fontId="16" fillId="21" borderId="27" applyNumberFormat="0" applyFont="0" applyAlignment="0" applyProtection="0"/>
    <xf numFmtId="0" fontId="16" fillId="21" borderId="27" applyNumberFormat="0" applyFont="0" applyAlignment="0" applyProtection="0"/>
    <xf numFmtId="0" fontId="16" fillId="21" borderId="27" applyNumberFormat="0" applyFont="0" applyAlignment="0" applyProtection="0"/>
    <xf numFmtId="0" fontId="36" fillId="0" borderId="0" applyNumberFormat="0" applyFill="0" applyBorder="0" applyAlignment="0" applyProtection="0"/>
    <xf numFmtId="39" fontId="4" fillId="0" borderId="28"/>
    <xf numFmtId="0" fontId="67" fillId="33" borderId="29" applyNumberFormat="0" applyAlignment="0" applyProtection="0"/>
    <xf numFmtId="37" fontId="68" fillId="0" borderId="0" applyNumberFormat="0" applyFill="0" applyBorder="0" applyAlignment="0" applyProtection="0"/>
    <xf numFmtId="7" fontId="69" fillId="0" borderId="0" applyFont="0" applyFill="0" applyBorder="0" applyAlignment="0" applyProtection="0"/>
    <xf numFmtId="0" fontId="66" fillId="0" borderId="0" applyNumberFormat="0" applyFont="0" applyFill="0" applyBorder="0" applyAlignment="0" applyProtection="0">
      <alignment horizontal="left"/>
    </xf>
    <xf numFmtId="15" fontId="66" fillId="0" borderId="0" applyFont="0" applyFill="0" applyBorder="0" applyAlignment="0" applyProtection="0"/>
    <xf numFmtId="4" fontId="66" fillId="0" borderId="0" applyFont="0" applyFill="0" applyBorder="0" applyAlignment="0" applyProtection="0"/>
    <xf numFmtId="0" fontId="70" fillId="0" borderId="13">
      <alignment horizontal="center"/>
    </xf>
    <xf numFmtId="3" fontId="66" fillId="0" borderId="0" applyFont="0" applyFill="0" applyBorder="0" applyAlignment="0" applyProtection="0"/>
    <xf numFmtId="0" fontId="66" fillId="38" borderId="0" applyNumberFormat="0" applyFont="0" applyBorder="0" applyAlignment="0" applyProtection="0"/>
    <xf numFmtId="0" fontId="40" fillId="0" borderId="0"/>
    <xf numFmtId="37" fontId="71" fillId="0" borderId="0">
      <alignment horizontal="left"/>
    </xf>
    <xf numFmtId="14" fontId="5" fillId="28" borderId="19" applyFont="0" applyAlignment="0">
      <protection locked="0"/>
    </xf>
    <xf numFmtId="37" fontId="72" fillId="0" borderId="0" applyNumberFormat="0" applyFill="0" applyBorder="0" applyAlignment="0" applyProtection="0"/>
    <xf numFmtId="37" fontId="5" fillId="0" borderId="0">
      <alignment horizontal="right"/>
    </xf>
    <xf numFmtId="14" fontId="5" fillId="39" borderId="19" applyFont="0" applyAlignment="0"/>
    <xf numFmtId="0" fontId="31" fillId="0" borderId="30">
      <alignment horizontal="center" vertical="center" wrapText="1"/>
    </xf>
    <xf numFmtId="171" fontId="73" fillId="0" borderId="0"/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protection locked="0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171" fontId="73" fillId="0" borderId="0"/>
    <xf numFmtId="171" fontId="73" fillId="0" borderId="0"/>
    <xf numFmtId="171" fontId="73" fillId="0" borderId="0"/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171" fontId="73" fillId="0" borderId="0"/>
    <xf numFmtId="171" fontId="73" fillId="0" borderId="0"/>
    <xf numFmtId="171" fontId="73" fillId="0" borderId="0"/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171" fontId="73" fillId="0" borderId="0"/>
    <xf numFmtId="0" fontId="73" fillId="0" borderId="28">
      <protection locked="0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171" fontId="73" fillId="0" borderId="0"/>
    <xf numFmtId="171" fontId="73" fillId="0" borderId="0"/>
    <xf numFmtId="171" fontId="73" fillId="0" borderId="0"/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171" fontId="73" fillId="0" borderId="0"/>
    <xf numFmtId="171" fontId="73" fillId="0" borderId="0"/>
    <xf numFmtId="171" fontId="73" fillId="0" borderId="0"/>
    <xf numFmtId="171" fontId="73" fillId="0" borderId="0"/>
    <xf numFmtId="171" fontId="73" fillId="0" borderId="0"/>
    <xf numFmtId="171" fontId="73" fillId="0" borderId="0"/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171" fontId="73" fillId="0" borderId="0"/>
    <xf numFmtId="171" fontId="73" fillId="0" borderId="0"/>
    <xf numFmtId="0" fontId="73" fillId="0" borderId="28">
      <protection locked="0"/>
    </xf>
    <xf numFmtId="171" fontId="73" fillId="0" borderId="0"/>
    <xf numFmtId="171" fontId="73" fillId="0" borderId="0"/>
    <xf numFmtId="171" fontId="73" fillId="0" borderId="0"/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171" fontId="73" fillId="0" borderId="0"/>
    <xf numFmtId="0" fontId="73" fillId="0" borderId="28">
      <protection locked="0"/>
    </xf>
    <xf numFmtId="171" fontId="73" fillId="0" borderId="0"/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171" fontId="73" fillId="0" borderId="0"/>
    <xf numFmtId="171" fontId="73" fillId="0" borderId="0"/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171" fontId="73" fillId="0" borderId="0"/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171" fontId="73" fillId="0" borderId="0"/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171" fontId="73" fillId="0" borderId="0"/>
    <xf numFmtId="171" fontId="73" fillId="0" borderId="0"/>
    <xf numFmtId="0" fontId="73" fillId="0" borderId="28">
      <alignment horizontal="centerContinuous"/>
    </xf>
    <xf numFmtId="171" fontId="73" fillId="0" borderId="0"/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171" fontId="73" fillId="0" borderId="0"/>
    <xf numFmtId="171" fontId="73" fillId="0" borderId="0"/>
    <xf numFmtId="171" fontId="73" fillId="0" borderId="0"/>
    <xf numFmtId="171" fontId="73" fillId="0" borderId="0"/>
    <xf numFmtId="171" fontId="73" fillId="0" borderId="0"/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171" fontId="73" fillId="0" borderId="0"/>
    <xf numFmtId="171" fontId="73" fillId="0" borderId="0"/>
    <xf numFmtId="171" fontId="73" fillId="0" borderId="0"/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protection locked="0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0" fontId="73" fillId="0" borderId="28">
      <alignment horizontal="centerContinuous"/>
    </xf>
    <xf numFmtId="171" fontId="73" fillId="0" borderId="0"/>
    <xf numFmtId="171" fontId="73" fillId="0" borderId="0"/>
    <xf numFmtId="171" fontId="73" fillId="0" borderId="0"/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53" fillId="4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3" fontId="5" fillId="0" borderId="0" applyNumberFormat="0" applyFont="0" applyFill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3" fontId="5" fillId="0" borderId="0" applyNumberFormat="0" applyFont="0" applyFill="0" applyBorder="0" applyAlignment="0" applyProtection="0"/>
    <xf numFmtId="0" fontId="5" fillId="43" borderId="0" applyNumberFormat="0" applyBorder="0" applyAlignment="0" applyProtection="0"/>
    <xf numFmtId="0" fontId="53" fillId="43" borderId="0" applyNumberFormat="0" applyBorder="0" applyAlignment="0" applyProtection="0"/>
    <xf numFmtId="3" fontId="5" fillId="0" borderId="0" applyNumberFormat="0" applyFont="0" applyFill="0" applyBorder="0" applyAlignment="0" applyProtection="0"/>
    <xf numFmtId="3" fontId="53" fillId="44" borderId="0" applyNumberFormat="0" applyBorder="0" applyAlignment="0" applyProtection="0"/>
    <xf numFmtId="3" fontId="53" fillId="44" borderId="0" applyNumberFormat="0" applyBorder="0" applyAlignment="0" applyProtection="0"/>
    <xf numFmtId="3" fontId="5" fillId="0" borderId="0" applyNumberFormat="0" applyFont="0" applyFill="0" applyBorder="0" applyAlignment="0" applyProtection="0"/>
    <xf numFmtId="3" fontId="53" fillId="45" borderId="0" applyNumberFormat="0" applyBorder="0" applyAlignment="0" applyProtection="0"/>
    <xf numFmtId="3" fontId="53" fillId="45" borderId="0" applyNumberFormat="0" applyBorder="0" applyAlignment="0" applyProtection="0"/>
    <xf numFmtId="0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5" fillId="45" borderId="0" applyNumberFormat="0" applyFont="0" applyBorder="0" applyAlignment="0" applyProtection="0"/>
    <xf numFmtId="4" fontId="5" fillId="0" borderId="0" applyFont="0" applyFill="0" applyBorder="0" applyAlignment="0" applyProtection="0"/>
    <xf numFmtId="0" fontId="7" fillId="0" borderId="0"/>
    <xf numFmtId="0" fontId="5" fillId="0" borderId="0"/>
    <xf numFmtId="0" fontId="38" fillId="0" borderId="0" applyNumberFormat="0" applyBorder="0" applyAlignment="0"/>
    <xf numFmtId="0" fontId="74" fillId="0" borderId="0" applyNumberFormat="0" applyBorder="0" applyAlignment="0"/>
    <xf numFmtId="0" fontId="75" fillId="46" borderId="0"/>
    <xf numFmtId="0" fontId="75" fillId="46" borderId="0"/>
    <xf numFmtId="0" fontId="75" fillId="46" borderId="0"/>
    <xf numFmtId="0" fontId="75" fillId="46" borderId="0"/>
    <xf numFmtId="0" fontId="75" fillId="46" borderId="0"/>
    <xf numFmtId="0" fontId="75" fillId="46" borderId="0"/>
    <xf numFmtId="0" fontId="75" fillId="46" borderId="0"/>
    <xf numFmtId="0" fontId="75" fillId="46" borderId="0"/>
    <xf numFmtId="40" fontId="76" fillId="0" borderId="31" applyFont="0"/>
    <xf numFmtId="0" fontId="10" fillId="0" borderId="1">
      <alignment horizontal="center"/>
    </xf>
    <xf numFmtId="0" fontId="10" fillId="0" borderId="1">
      <alignment horizontal="center"/>
    </xf>
    <xf numFmtId="0" fontId="10" fillId="0" borderId="1">
      <alignment horizontal="center"/>
    </xf>
    <xf numFmtId="0" fontId="10" fillId="0" borderId="1">
      <alignment horizontal="center"/>
    </xf>
    <xf numFmtId="0" fontId="10" fillId="0" borderId="1">
      <alignment horizontal="center"/>
    </xf>
    <xf numFmtId="0" fontId="10" fillId="0" borderId="1">
      <alignment horizontal="center"/>
    </xf>
    <xf numFmtId="0" fontId="10" fillId="0" borderId="1">
      <alignment horizontal="center"/>
    </xf>
    <xf numFmtId="49" fontId="5" fillId="0" borderId="0" applyFont="0" applyAlignment="0"/>
    <xf numFmtId="0" fontId="7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8" fillId="0" borderId="0"/>
    <xf numFmtId="0" fontId="5" fillId="0" borderId="32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170" fontId="79" fillId="0" borderId="0"/>
    <xf numFmtId="39" fontId="4" fillId="0" borderId="28"/>
    <xf numFmtId="0" fontId="37" fillId="47" borderId="34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9" fontId="80" fillId="0" borderId="0" applyFill="0" applyBorder="0" applyAlignment="0" applyProtection="0"/>
    <xf numFmtId="37" fontId="32" fillId="48" borderId="35">
      <alignment horizontal="centerContinuous"/>
    </xf>
    <xf numFmtId="0" fontId="81" fillId="0" borderId="0"/>
    <xf numFmtId="0" fontId="5" fillId="0" borderId="0"/>
    <xf numFmtId="181" fontId="5" fillId="0" borderId="0" applyFont="0" applyFill="0" applyBorder="0" applyAlignment="0" applyProtection="0"/>
    <xf numFmtId="7" fontId="89" fillId="0" borderId="0" applyFont="0" applyFill="0" applyBorder="0" applyAlignment="0" applyProtection="0"/>
    <xf numFmtId="0" fontId="82" fillId="0" borderId="0" applyNumberFormat="0" applyFont="0" applyFill="0" applyBorder="0" applyAlignment="0" applyProtection="0">
      <alignment horizontal="left"/>
    </xf>
    <xf numFmtId="4" fontId="82" fillId="0" borderId="0" applyFont="0" applyFill="0" applyBorder="0" applyAlignment="0" applyProtection="0"/>
    <xf numFmtId="0" fontId="82" fillId="38" borderId="0" applyNumberFormat="0" applyFont="0" applyBorder="0" applyAlignment="0" applyProtection="0"/>
    <xf numFmtId="7" fontId="89" fillId="0" borderId="0" applyFont="0" applyFill="0" applyBorder="0" applyAlignment="0" applyProtection="0"/>
    <xf numFmtId="7" fontId="89" fillId="0" borderId="0" applyFont="0" applyFill="0" applyBorder="0" applyAlignment="0" applyProtection="0"/>
    <xf numFmtId="0" fontId="1" fillId="0" borderId="0"/>
    <xf numFmtId="0" fontId="10" fillId="0" borderId="36" applyNumberFormat="0" applyFill="0" applyAlignment="0" applyProtection="0"/>
    <xf numFmtId="0" fontId="10" fillId="0" borderId="36">
      <alignment horizontal="center"/>
    </xf>
    <xf numFmtId="0" fontId="10" fillId="0" borderId="36">
      <alignment horizontal="center"/>
    </xf>
    <xf numFmtId="0" fontId="10" fillId="0" borderId="36">
      <alignment horizontal="center"/>
    </xf>
    <xf numFmtId="0" fontId="10" fillId="0" borderId="36">
      <alignment horizontal="center"/>
    </xf>
    <xf numFmtId="0" fontId="10" fillId="0" borderId="36">
      <alignment horizontal="center"/>
    </xf>
    <xf numFmtId="0" fontId="10" fillId="0" borderId="36">
      <alignment horizontal="center"/>
    </xf>
    <xf numFmtId="0" fontId="10" fillId="0" borderId="36">
      <alignment horizontal="center"/>
    </xf>
  </cellStyleXfs>
  <cellXfs count="14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166" fontId="2" fillId="0" borderId="0" xfId="0" applyNumberFormat="1" applyFont="1"/>
    <xf numFmtId="165" fontId="2" fillId="0" borderId="0" xfId="0" applyNumberFormat="1" applyFont="1"/>
    <xf numFmtId="0" fontId="2" fillId="0" borderId="0" xfId="0" applyFont="1" applyAlignment="1">
      <alignment horizontal="left" indent="1"/>
    </xf>
    <xf numFmtId="164" fontId="2" fillId="0" borderId="0" xfId="1" applyNumberFormat="1" applyFont="1"/>
    <xf numFmtId="1" fontId="2" fillId="0" borderId="0" xfId="0" applyNumberFormat="1" applyFont="1"/>
    <xf numFmtId="3" fontId="2" fillId="0" borderId="0" xfId="0" applyNumberFormat="1" applyFont="1"/>
    <xf numFmtId="0" fontId="6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5" fontId="2" fillId="0" borderId="0" xfId="0" applyNumberFormat="1" applyFont="1"/>
    <xf numFmtId="0" fontId="2" fillId="0" borderId="1" xfId="0" applyFont="1" applyBorder="1"/>
    <xf numFmtId="164" fontId="2" fillId="0" borderId="1" xfId="1" applyNumberFormat="1" applyFont="1" applyBorder="1"/>
    <xf numFmtId="164" fontId="2" fillId="0" borderId="2" xfId="1" applyNumberFormat="1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2" fillId="0" borderId="0" xfId="0" applyNumberFormat="1" applyFont="1"/>
    <xf numFmtId="167" fontId="2" fillId="0" borderId="1" xfId="0" applyNumberFormat="1" applyFont="1" applyBorder="1"/>
    <xf numFmtId="164" fontId="2" fillId="0" borderId="0" xfId="1" applyNumberFormat="1" applyFont="1" applyFill="1"/>
    <xf numFmtId="164" fontId="2" fillId="0" borderId="4" xfId="1" applyNumberFormat="1" applyFont="1" applyBorder="1"/>
    <xf numFmtId="0" fontId="2" fillId="0" borderId="0" xfId="0" applyFont="1" applyBorder="1"/>
    <xf numFmtId="164" fontId="2" fillId="0" borderId="0" xfId="1" applyNumberFormat="1" applyFont="1" applyBorder="1"/>
    <xf numFmtId="0" fontId="9" fillId="0" borderId="0" xfId="0" applyFont="1" applyAlignment="1">
      <alignment horizontal="center"/>
    </xf>
    <xf numFmtId="0" fontId="8" fillId="0" borderId="0" xfId="19" applyFont="1"/>
    <xf numFmtId="167" fontId="2" fillId="0" borderId="1" xfId="0" applyNumberFormat="1" applyFont="1" applyFill="1" applyBorder="1"/>
    <xf numFmtId="0" fontId="14" fillId="0" borderId="0" xfId="0" applyFont="1"/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3" fontId="27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44" fontId="29" fillId="0" borderId="0" xfId="1" applyFont="1" applyAlignment="1">
      <alignment horizontal="center"/>
    </xf>
    <xf numFmtId="0" fontId="27" fillId="0" borderId="0" xfId="19" applyFont="1" applyFill="1"/>
    <xf numFmtId="3" fontId="27" fillId="0" borderId="0" xfId="0" applyNumberFormat="1" applyFont="1" applyBorder="1" applyAlignment="1">
      <alignment horizontal="left"/>
    </xf>
    <xf numFmtId="167" fontId="2" fillId="0" borderId="0" xfId="0" applyNumberFormat="1" applyFont="1" applyBorder="1"/>
    <xf numFmtId="0" fontId="27" fillId="0" borderId="0" xfId="0" applyNumberFormat="1" applyFont="1" applyBorder="1" applyAlignment="1">
      <alignment horizontal="center"/>
    </xf>
    <xf numFmtId="5" fontId="8" fillId="0" borderId="0" xfId="2" applyNumberFormat="1" applyFont="1" applyFill="1" applyProtection="1"/>
    <xf numFmtId="37" fontId="8" fillId="0" borderId="0" xfId="2" applyNumberFormat="1" applyFont="1" applyFill="1" applyProtection="1"/>
    <xf numFmtId="9" fontId="2" fillId="0" borderId="0" xfId="0" applyNumberFormat="1" applyFont="1"/>
    <xf numFmtId="3" fontId="27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5" fontId="14" fillId="0" borderId="0" xfId="0" quotePrefix="1" applyNumberFormat="1" applyFont="1" applyAlignment="1">
      <alignment horizontal="center"/>
    </xf>
    <xf numFmtId="5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164" fontId="2" fillId="0" borderId="36" xfId="1" applyNumberFormat="1" applyFont="1" applyBorder="1"/>
    <xf numFmtId="0" fontId="26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/>
    <xf numFmtId="164" fontId="2" fillId="0" borderId="0" xfId="1" applyNumberFormat="1" applyFont="1" applyFill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2" fillId="0" borderId="0" xfId="1" applyNumberFormat="1" applyFont="1"/>
    <xf numFmtId="164" fontId="2" fillId="0" borderId="0" xfId="0" applyNumberFormat="1" applyFont="1"/>
    <xf numFmtId="3" fontId="2" fillId="0" borderId="0" xfId="0" applyNumberFormat="1" applyFont="1" applyAlignment="1">
      <alignment horizontal="center"/>
    </xf>
    <xf numFmtId="164" fontId="2" fillId="0" borderId="0" xfId="1" applyNumberFormat="1" applyFont="1" applyFill="1"/>
    <xf numFmtId="0" fontId="2" fillId="0" borderId="0" xfId="0" applyFont="1" applyFill="1"/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66" fontId="2" fillId="0" borderId="0" xfId="0" applyNumberFormat="1" applyFont="1" applyFill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/>
    </xf>
    <xf numFmtId="0" fontId="8" fillId="0" borderId="0" xfId="19" applyFont="1" applyFill="1"/>
    <xf numFmtId="0" fontId="3" fillId="0" borderId="0" xfId="0" applyFont="1" applyFill="1"/>
    <xf numFmtId="0" fontId="14" fillId="0" borderId="0" xfId="0" applyFont="1" applyFill="1" applyBorder="1" applyAlignment="1">
      <alignment horizontal="center"/>
    </xf>
    <xf numFmtId="167" fontId="2" fillId="0" borderId="0" xfId="0" applyNumberFormat="1" applyFont="1" applyFill="1"/>
    <xf numFmtId="10" fontId="2" fillId="0" borderId="0" xfId="0" applyNumberFormat="1" applyFont="1" applyFill="1"/>
    <xf numFmtId="167" fontId="2" fillId="0" borderId="3" xfId="0" applyNumberFormat="1" applyFont="1" applyFill="1" applyBorder="1"/>
    <xf numFmtId="184" fontId="2" fillId="0" borderId="0" xfId="0" applyNumberFormat="1" applyFont="1"/>
    <xf numFmtId="186" fontId="2" fillId="0" borderId="0" xfId="0" applyNumberFormat="1" applyFont="1"/>
    <xf numFmtId="185" fontId="2" fillId="0" borderId="0" xfId="0" applyNumberFormat="1" applyFont="1"/>
    <xf numFmtId="0" fontId="2" fillId="0" borderId="0" xfId="0" applyFont="1"/>
    <xf numFmtId="164" fontId="2" fillId="0" borderId="0" xfId="1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164" fontId="2" fillId="0" borderId="0" xfId="1" applyNumberFormat="1" applyFont="1" applyFill="1"/>
    <xf numFmtId="0" fontId="2" fillId="0" borderId="0" xfId="0" applyFont="1" applyFill="1"/>
    <xf numFmtId="0" fontId="2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9" fontId="2" fillId="0" borderId="0" xfId="0" applyNumberFormat="1" applyFont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3" fillId="0" borderId="0" xfId="0" applyFont="1" applyAlignment="1"/>
    <xf numFmtId="0" fontId="9" fillId="0" borderId="0" xfId="0" applyFont="1" applyAlignme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182" fontId="2" fillId="0" borderId="0" xfId="23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44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5" fontId="8" fillId="0" borderId="0" xfId="2" applyNumberFormat="1" applyFont="1" applyFill="1" applyAlignment="1" applyProtection="1">
      <alignment horizontal="center"/>
    </xf>
    <xf numFmtId="166" fontId="2" fillId="0" borderId="0" xfId="0" applyNumberFormat="1" applyFont="1" applyFill="1" applyAlignment="1">
      <alignment horizontal="center"/>
    </xf>
    <xf numFmtId="37" fontId="8" fillId="0" borderId="0" xfId="2" applyNumberFormat="1" applyFont="1" applyFill="1" applyAlignment="1" applyProtection="1">
      <alignment horizontal="center"/>
    </xf>
    <xf numFmtId="166" fontId="2" fillId="0" borderId="2" xfId="0" applyNumberFormat="1" applyFont="1" applyFill="1" applyBorder="1" applyAlignment="1">
      <alignment horizontal="center"/>
    </xf>
    <xf numFmtId="164" fontId="2" fillId="0" borderId="0" xfId="1" applyNumberFormat="1" applyFont="1" applyAlignment="1">
      <alignment horizontal="center" vertical="top"/>
    </xf>
    <xf numFmtId="164" fontId="2" fillId="0" borderId="0" xfId="1" applyNumberFormat="1" applyFont="1" applyFill="1" applyAlignment="1">
      <alignment horizontal="center" vertical="top"/>
    </xf>
    <xf numFmtId="164" fontId="2" fillId="0" borderId="0" xfId="1" applyNumberFormat="1" applyFont="1" applyBorder="1" applyAlignment="1">
      <alignment horizontal="center" vertical="top"/>
    </xf>
    <xf numFmtId="164" fontId="2" fillId="0" borderId="0" xfId="1" applyNumberFormat="1" applyFont="1" applyFill="1" applyBorder="1" applyAlignment="1">
      <alignment horizontal="center" vertical="top"/>
    </xf>
    <xf numFmtId="164" fontId="2" fillId="0" borderId="2" xfId="1" applyNumberFormat="1" applyFont="1" applyBorder="1" applyAlignment="1">
      <alignment horizontal="center" vertical="top"/>
    </xf>
    <xf numFmtId="164" fontId="2" fillId="0" borderId="2" xfId="1" applyNumberFormat="1" applyFont="1" applyFill="1" applyBorder="1" applyAlignment="1">
      <alignment horizontal="center" vertical="top"/>
    </xf>
    <xf numFmtId="166" fontId="2" fillId="0" borderId="0" xfId="0" applyNumberFormat="1" applyFont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3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164" fontId="29" fillId="0" borderId="0" xfId="0" applyNumberFormat="1" applyFont="1" applyAlignment="1">
      <alignment horizontal="center"/>
    </xf>
    <xf numFmtId="164" fontId="30" fillId="0" borderId="0" xfId="0" applyNumberFormat="1" applyFont="1" applyAlignment="1">
      <alignment horizontal="center"/>
    </xf>
    <xf numFmtId="183" fontId="2" fillId="0" borderId="0" xfId="0" applyNumberFormat="1" applyFont="1" applyAlignment="1">
      <alignment horizontal="center"/>
    </xf>
  </cellXfs>
  <cellStyles count="571">
    <cellStyle name="------------------" xfId="61"/>
    <cellStyle name="_Column1" xfId="62"/>
    <cellStyle name="_Column2" xfId="63"/>
    <cellStyle name="_Column3" xfId="64"/>
    <cellStyle name="_Column4" xfId="65"/>
    <cellStyle name="_Column5" xfId="66"/>
    <cellStyle name="_Column6" xfId="67"/>
    <cellStyle name="_Column7" xfId="68"/>
    <cellStyle name="_Data" xfId="69"/>
    <cellStyle name="_Data_Cerberus" xfId="70"/>
    <cellStyle name="_Data_Cerberus_MO-IL-CA Offset DEF" xfId="71"/>
    <cellStyle name="_Data_Cerberus_MO-IL-CA Offset DEF_2010 Footnote" xfId="72"/>
    <cellStyle name="_Data_Cerberus_MO-IL-CA Offset DEF_Footnote Walk" xfId="73"/>
    <cellStyle name="_Data_Cerberus_MO-IL-CA Offset DEF_IL Note H Collapsed to Acctg" xfId="74"/>
    <cellStyle name="_Data_Cerberus_MO-IL-CA Offset DEF_Note H" xfId="75"/>
    <cellStyle name="_Data_MO-IL-CA Offset DEF" xfId="76"/>
    <cellStyle name="_Data_MO-IL-CA Offset DEF_2010 Footnote" xfId="77"/>
    <cellStyle name="_Data_MO-IL-CA Offset DEF_Footnote Walk" xfId="78"/>
    <cellStyle name="_Data_MO-IL-CA Offset DEF_IL Note H Collapsed to Acctg" xfId="79"/>
    <cellStyle name="_Data_MO-IL-CA Offset DEF_Note H" xfId="80"/>
    <cellStyle name="_Header" xfId="81"/>
    <cellStyle name="_Row1" xfId="82"/>
    <cellStyle name="_Row1_MO-IL-CA Offset DEF" xfId="83"/>
    <cellStyle name="_Row2" xfId="84"/>
    <cellStyle name="_Row3" xfId="85"/>
    <cellStyle name="_Row4" xfId="86"/>
    <cellStyle name="_Row5" xfId="87"/>
    <cellStyle name="_Row6" xfId="88"/>
    <cellStyle name="_Row7" xfId="89"/>
    <cellStyle name="_TableSuperHead" xfId="90"/>
    <cellStyle name="£ BP" xfId="91"/>
    <cellStyle name="¥ JY" xfId="92"/>
    <cellStyle name="=C:\WINNT35\SYSTEM32\COMMAND.COM" xfId="93"/>
    <cellStyle name="20% - Accent1 2" xfId="94"/>
    <cellStyle name="20% - Accent2 2" xfId="95"/>
    <cellStyle name="20% - Accent3 2" xfId="96"/>
    <cellStyle name="20% - Accent4 2" xfId="97"/>
    <cellStyle name="20% - Accent5 2" xfId="98"/>
    <cellStyle name="20% - Accent6 2" xfId="99"/>
    <cellStyle name="40% - Accent1 2" xfId="100"/>
    <cellStyle name="40% - Accent2 2" xfId="101"/>
    <cellStyle name="40% - Accent3 2" xfId="102"/>
    <cellStyle name="40% - Accent4 2" xfId="103"/>
    <cellStyle name="40% - Accent5 2" xfId="104"/>
    <cellStyle name="40% - Accent6 2" xfId="105"/>
    <cellStyle name="60% - Accent1 2" xfId="106"/>
    <cellStyle name="60% - Accent2 2" xfId="107"/>
    <cellStyle name="60% - Accent3 2" xfId="108"/>
    <cellStyle name="60% - Accent4 2" xfId="109"/>
    <cellStyle name="60% - Accent5 2" xfId="110"/>
    <cellStyle name="60% - Accent6 2" xfId="111"/>
    <cellStyle name="Accent1 2" xfId="112"/>
    <cellStyle name="Accent2 2" xfId="113"/>
    <cellStyle name="Accent3 2" xfId="114"/>
    <cellStyle name="Accent4 2" xfId="115"/>
    <cellStyle name="Accent5 2" xfId="116"/>
    <cellStyle name="Accent6 2" xfId="117"/>
    <cellStyle name="Bad 2" xfId="118"/>
    <cellStyle name="Blue" xfId="119"/>
    <cellStyle name="Bold/Border" xfId="120"/>
    <cellStyle name="Bold/Border 2" xfId="563"/>
    <cellStyle name="Box_Small" xfId="121"/>
    <cellStyle name="Bullet" xfId="122"/>
    <cellStyle name="c" xfId="123"/>
    <cellStyle name="c_Bal Sheets" xfId="124"/>
    <cellStyle name="c_Bal Sheets_Iowa Authorized Depreciation rates 2011" xfId="125"/>
    <cellStyle name="c_Bal Sheets_MO-IL-CA Offset DEF" xfId="126"/>
    <cellStyle name="c_Credit (2)" xfId="127"/>
    <cellStyle name="c_Credit (2)_Iowa Authorized Depreciation rates 2011" xfId="128"/>
    <cellStyle name="c_Credit (2)_MO-IL-CA Offset DEF" xfId="129"/>
    <cellStyle name="c_Earnings" xfId="130"/>
    <cellStyle name="c_Earnings (2)" xfId="131"/>
    <cellStyle name="c_Earnings (2)_Iowa Authorized Depreciation rates 2011" xfId="132"/>
    <cellStyle name="c_Earnings (2)_MO-IL-CA Offset DEF" xfId="133"/>
    <cellStyle name="c_Earnings_Iowa Authorized Depreciation rates 2011" xfId="134"/>
    <cellStyle name="c_Earnings_MO-IL-CA Offset DEF" xfId="135"/>
    <cellStyle name="c_finsumm" xfId="136"/>
    <cellStyle name="c_finsumm_Iowa Authorized Depreciation rates 2011" xfId="137"/>
    <cellStyle name="c_finsumm_MO-IL-CA Offset DEF" xfId="138"/>
    <cellStyle name="c_GoroWipTax-to2050_fromCo_Oct21_99" xfId="139"/>
    <cellStyle name="c_GoroWipTax-to2050_fromCo_Oct21_99_Iowa Authorized Depreciation rates 2011" xfId="140"/>
    <cellStyle name="c_GoroWipTax-to2050_fromCo_Oct21_99_MO-IL-CA Offset DEF" xfId="141"/>
    <cellStyle name="c_Hist Inputs (2)" xfId="142"/>
    <cellStyle name="c_Hist Inputs (2)_Iowa Authorized Depreciation rates 2011" xfId="143"/>
    <cellStyle name="c_Hist Inputs (2)_MO-IL-CA Offset DEF" xfId="144"/>
    <cellStyle name="c_IEL_finsumm" xfId="145"/>
    <cellStyle name="c_IEL_finsumm_Iowa Authorized Depreciation rates 2011" xfId="146"/>
    <cellStyle name="c_IEL_finsumm_MO-IL-CA Offset DEF" xfId="147"/>
    <cellStyle name="c_IEL_finsumm1" xfId="148"/>
    <cellStyle name="c_IEL_finsumm1_Iowa Authorized Depreciation rates 2011" xfId="149"/>
    <cellStyle name="c_IEL_finsumm1_MO-IL-CA Offset DEF" xfId="150"/>
    <cellStyle name="c_Iowa Authorized Depreciation rates 2011" xfId="151"/>
    <cellStyle name="c_LBO Summary" xfId="152"/>
    <cellStyle name="c_LBO Summary_Iowa Authorized Depreciation rates 2011" xfId="153"/>
    <cellStyle name="c_LBO Summary_MO-IL-CA Offset DEF" xfId="154"/>
    <cellStyle name="c_MO-IL-CA Offset DEF" xfId="155"/>
    <cellStyle name="c_Schedules" xfId="156"/>
    <cellStyle name="c_Schedules_Iowa Authorized Depreciation rates 2011" xfId="157"/>
    <cellStyle name="c_Schedules_MO-IL-CA Offset DEF" xfId="158"/>
    <cellStyle name="c_Trans Assump (2)" xfId="159"/>
    <cellStyle name="c_Trans Assump (2)_Iowa Authorized Depreciation rates 2011" xfId="160"/>
    <cellStyle name="c_Trans Assump (2)_MO-IL-CA Offset DEF" xfId="161"/>
    <cellStyle name="c_Unit Price Sen. (2)" xfId="162"/>
    <cellStyle name="c_Unit Price Sen. (2)_Iowa Authorized Depreciation rates 2011" xfId="163"/>
    <cellStyle name="c_Unit Price Sen. (2)_MO-IL-CA Offset DEF" xfId="164"/>
    <cellStyle name="Calculation 2" xfId="165"/>
    <cellStyle name="CategoryStyle" xfId="166"/>
    <cellStyle name="Center_Across_Small_8" xfId="167"/>
    <cellStyle name="Check Cell 2" xfId="168"/>
    <cellStyle name="ColumnHeaderStyle" xfId="169"/>
    <cellStyle name="ColumnHeading" xfId="170"/>
    <cellStyle name="Comma" xfId="23" builtinId="3"/>
    <cellStyle name="Comma  - Style1" xfId="172"/>
    <cellStyle name="Comma  - Style2" xfId="173"/>
    <cellStyle name="Comma  - Style3" xfId="174"/>
    <cellStyle name="Comma  - Style4" xfId="175"/>
    <cellStyle name="Comma  - Style5" xfId="176"/>
    <cellStyle name="Comma  - Style6" xfId="177"/>
    <cellStyle name="Comma  - Style7" xfId="178"/>
    <cellStyle name="Comma  - Style8" xfId="179"/>
    <cellStyle name="Comma 2" xfId="9"/>
    <cellStyle name="Comma 2 2" xfId="26"/>
    <cellStyle name="Comma 2 3" xfId="180"/>
    <cellStyle name="Comma 3" xfId="3"/>
    <cellStyle name="Comma 3 2" xfId="27"/>
    <cellStyle name="Comma 4" xfId="20"/>
    <cellStyle name="Comma 4 2" xfId="57"/>
    <cellStyle name="Comma0" xfId="181"/>
    <cellStyle name="Comma0 - Style4" xfId="182"/>
    <cellStyle name="Comma0_MO-IL-CA Offset DEF" xfId="183"/>
    <cellStyle name="Comǚ䈀ԀÀ0]" xfId="184"/>
    <cellStyle name="Currency" xfId="1" builtinId="4"/>
    <cellStyle name="Currency [2]" xfId="185"/>
    <cellStyle name="Currency 2" xfId="4"/>
    <cellStyle name="Currency 2 2" xfId="17"/>
    <cellStyle name="Currency 2 2 2" xfId="29"/>
    <cellStyle name="Currency 2 3" xfId="30"/>
    <cellStyle name="Currency 3" xfId="21"/>
    <cellStyle name="Currency 3 2" xfId="31"/>
    <cellStyle name="Currency 4" xfId="28"/>
    <cellStyle name="Currency 4 2" xfId="60"/>
    <cellStyle name="Currency0" xfId="186"/>
    <cellStyle name="Cǚ䈀؀_xdac0__x0001_&gt;쀆 [0]" xfId="187"/>
    <cellStyle name="Dash" xfId="188"/>
    <cellStyle name="Date" xfId="189"/>
    <cellStyle name="Euro" xfId="190"/>
    <cellStyle name="Euro 2" xfId="555"/>
    <cellStyle name="Explanatory Text 2" xfId="192"/>
    <cellStyle name="Explanatory Text 3" xfId="193"/>
    <cellStyle name="Explanatory Text 4" xfId="194"/>
    <cellStyle name="Explanatory Text 5" xfId="195"/>
    <cellStyle name="Explanatory Text 6" xfId="191"/>
    <cellStyle name="ExtRef_Date" xfId="196"/>
    <cellStyle name="Fixed" xfId="197"/>
    <cellStyle name="Good 2" xfId="198"/>
    <cellStyle name="Header1" xfId="199"/>
    <cellStyle name="Header2" xfId="200"/>
    <cellStyle name="Heading 1 2" xfId="202"/>
    <cellStyle name="Heading 1 3" xfId="203"/>
    <cellStyle name="Heading 1 4" xfId="204"/>
    <cellStyle name="Heading 1 5" xfId="205"/>
    <cellStyle name="Heading 1 6" xfId="201"/>
    <cellStyle name="Heading 2 2" xfId="207"/>
    <cellStyle name="Heading 2 3" xfId="208"/>
    <cellStyle name="Heading 2 4" xfId="209"/>
    <cellStyle name="Heading 2 5" xfId="210"/>
    <cellStyle name="Heading 2 6" xfId="206"/>
    <cellStyle name="Heading 3 2" xfId="212"/>
    <cellStyle name="Heading 3 3" xfId="213"/>
    <cellStyle name="Heading 3 4" xfId="214"/>
    <cellStyle name="Heading 3 5" xfId="215"/>
    <cellStyle name="Heading 3 6" xfId="211"/>
    <cellStyle name="Heading 4 2" xfId="217"/>
    <cellStyle name="Heading 4 3" xfId="218"/>
    <cellStyle name="Heading 4 4" xfId="219"/>
    <cellStyle name="Heading 4 5" xfId="220"/>
    <cellStyle name="Heading 4 6" xfId="216"/>
    <cellStyle name="Hidden" xfId="221"/>
    <cellStyle name="inc/dec" xfId="222"/>
    <cellStyle name="Input 2" xfId="223"/>
    <cellStyle name="InputBlueFont" xfId="224"/>
    <cellStyle name="Linked Cell 2" xfId="226"/>
    <cellStyle name="Linked Cell 3" xfId="227"/>
    <cellStyle name="Linked Cell 4" xfId="228"/>
    <cellStyle name="Linked Cell 5" xfId="229"/>
    <cellStyle name="Linked Cell 6" xfId="225"/>
    <cellStyle name="NavStyleDefault" xfId="230"/>
    <cellStyle name="Neutral 2" xfId="231"/>
    <cellStyle name="Normal" xfId="0" builtinId="0"/>
    <cellStyle name="Normal - Style1" xfId="232"/>
    <cellStyle name="Normal 10 2 2 2 2" xfId="11"/>
    <cellStyle name="Normal 2" xfId="6"/>
    <cellStyle name="Normal 2 2" xfId="18"/>
    <cellStyle name="Normal 2 3" xfId="233"/>
    <cellStyle name="Normal 3" xfId="8"/>
    <cellStyle name="Normal 3 2" xfId="234"/>
    <cellStyle name="Normal 4" xfId="2"/>
    <cellStyle name="Normal 4 2" xfId="16"/>
    <cellStyle name="Normal 4 3" xfId="32"/>
    <cellStyle name="Normal 4 4" xfId="235"/>
    <cellStyle name="Normal 5" xfId="19"/>
    <cellStyle name="Normal 5 2" xfId="24"/>
    <cellStyle name="Normal 5 3" xfId="236"/>
    <cellStyle name="Normal 6" xfId="25"/>
    <cellStyle name="Normal 6 2" xfId="554"/>
    <cellStyle name="Normal 6 3" xfId="171"/>
    <cellStyle name="Normal 6 4" xfId="59"/>
    <cellStyle name="Normal 9" xfId="562"/>
    <cellStyle name="Note 2" xfId="238"/>
    <cellStyle name="Note 3" xfId="239"/>
    <cellStyle name="Note 4" xfId="240"/>
    <cellStyle name="Note 5" xfId="241"/>
    <cellStyle name="Note 6" xfId="237"/>
    <cellStyle name="Numbers" xfId="242"/>
    <cellStyle name="OUT" xfId="243"/>
    <cellStyle name="Output 2" xfId="244"/>
    <cellStyle name="Override" xfId="245"/>
    <cellStyle name="Percent 2" xfId="7"/>
    <cellStyle name="Percent 2 2" xfId="33"/>
    <cellStyle name="Percent 3" xfId="10"/>
    <cellStyle name="Percent 4" xfId="5"/>
    <cellStyle name="Percent 5" xfId="22"/>
    <cellStyle name="Percent 5 2" xfId="58"/>
    <cellStyle name="Price" xfId="246"/>
    <cellStyle name="Price 2" xfId="561"/>
    <cellStyle name="Price 3" xfId="560"/>
    <cellStyle name="Price 4" xfId="556"/>
    <cellStyle name="PSChar" xfId="247"/>
    <cellStyle name="PSChar 2" xfId="557"/>
    <cellStyle name="PSDate" xfId="248"/>
    <cellStyle name="PSDec" xfId="249"/>
    <cellStyle name="PSDec 2" xfId="558"/>
    <cellStyle name="PSHeading" xfId="250"/>
    <cellStyle name="PSInt" xfId="251"/>
    <cellStyle name="PSSpacer" xfId="252"/>
    <cellStyle name="PSSpacer 2" xfId="559"/>
    <cellStyle name="QuestionTextStyle" xfId="253"/>
    <cellStyle name="RedLeftSmall8" xfId="254"/>
    <cellStyle name="Review_Date" xfId="255"/>
    <cellStyle name="Reviewer" xfId="256"/>
    <cellStyle name="Right" xfId="257"/>
    <cellStyle name="Rollover_Date" xfId="258"/>
    <cellStyle name="RowHeaderStyle" xfId="259"/>
    <cellStyle name="s" xfId="260"/>
    <cellStyle name="s_B" xfId="261"/>
    <cellStyle name="s_B_Iowa Authorized Depreciation rates 2011" xfId="262"/>
    <cellStyle name="s_B_MO-IL-CA Offset DEF" xfId="263"/>
    <cellStyle name="s_B_MO-IL-CA Offset DEF_2010 Footnote" xfId="264"/>
    <cellStyle name="s_B_MO-IL-CA Offset DEF_Footnote Walk" xfId="265"/>
    <cellStyle name="s_B_MO-IL-CA Offset DEF_IL Note H Collapsed to Acctg" xfId="266"/>
    <cellStyle name="s_B_MO-IL-CA Offset DEF_Note H" xfId="267"/>
    <cellStyle name="s_Bal Sheets" xfId="268"/>
    <cellStyle name="s_Bal Sheets_1" xfId="269"/>
    <cellStyle name="s_Bal Sheets_1_Iowa Authorized Depreciation rates 2011" xfId="270"/>
    <cellStyle name="s_Bal Sheets_1_MO-IL-CA Offset DEF" xfId="271"/>
    <cellStyle name="s_Bal Sheets_1_MO-IL-CA Offset DEF_2010 Footnote" xfId="272"/>
    <cellStyle name="s_Bal Sheets_1_MO-IL-CA Offset DEF_Footnote Walk" xfId="273"/>
    <cellStyle name="s_Bal Sheets_1_MO-IL-CA Offset DEF_IL Note H Collapsed to Acctg" xfId="274"/>
    <cellStyle name="s_Bal Sheets_1_MO-IL-CA Offset DEF_Note H" xfId="275"/>
    <cellStyle name="s_Bal Sheets_2" xfId="276"/>
    <cellStyle name="s_Bal Sheets_2_Iowa Authorized Depreciation rates 2011" xfId="277"/>
    <cellStyle name="s_Bal Sheets_2_MO-IL-CA Offset DEF" xfId="278"/>
    <cellStyle name="s_Bal Sheets_Iowa Authorized Depreciation rates 2011" xfId="279"/>
    <cellStyle name="s_Bal Sheets_MO-IL-CA Offset DEF" xfId="280"/>
    <cellStyle name="s_Bal Sheets_MO-IL-CA Offset DEF_2010 Footnote" xfId="281"/>
    <cellStyle name="s_Bal Sheets_MO-IL-CA Offset DEF_Footnote Walk" xfId="282"/>
    <cellStyle name="s_Bal Sheets_MO-IL-CA Offset DEF_IL Note H Collapsed to Acctg" xfId="283"/>
    <cellStyle name="s_Bal Sheets_MO-IL-CA Offset DEF_Note H" xfId="284"/>
    <cellStyle name="s_Credit (2)" xfId="285"/>
    <cellStyle name="s_Credit (2)_1" xfId="286"/>
    <cellStyle name="s_Credit (2)_1_Iowa Authorized Depreciation rates 2011" xfId="287"/>
    <cellStyle name="s_Credit (2)_1_MO-IL-CA Offset DEF" xfId="288"/>
    <cellStyle name="s_Credit (2)_2" xfId="289"/>
    <cellStyle name="s_Credit (2)_2_Iowa Authorized Depreciation rates 2011" xfId="290"/>
    <cellStyle name="s_Credit (2)_2_MO-IL-CA Offset DEF" xfId="291"/>
    <cellStyle name="s_Credit (2)_2_MO-IL-CA Offset DEF_2010 Footnote" xfId="292"/>
    <cellStyle name="s_Credit (2)_2_MO-IL-CA Offset DEF_Footnote Walk" xfId="293"/>
    <cellStyle name="s_Credit (2)_2_MO-IL-CA Offset DEF_IL Note H Collapsed to Acctg" xfId="294"/>
    <cellStyle name="s_Credit (2)_2_MO-IL-CA Offset DEF_Note H" xfId="295"/>
    <cellStyle name="s_Credit (2)_Iowa Authorized Depreciation rates 2011" xfId="296"/>
    <cellStyle name="s_Credit (2)_MO-IL-CA Offset DEF" xfId="297"/>
    <cellStyle name="s_Credit (2)_MO-IL-CA Offset DEF_2010 Footnote" xfId="298"/>
    <cellStyle name="s_Credit (2)_MO-IL-CA Offset DEF_Footnote Walk" xfId="299"/>
    <cellStyle name="s_Credit (2)_MO-IL-CA Offset DEF_IL Note H Collapsed to Acctg" xfId="300"/>
    <cellStyle name="s_Credit (2)_MO-IL-CA Offset DEF_Note H" xfId="301"/>
    <cellStyle name="s_Earnings" xfId="302"/>
    <cellStyle name="s_Earnings (2)" xfId="303"/>
    <cellStyle name="s_Earnings (2)_1" xfId="304"/>
    <cellStyle name="s_Earnings (2)_1_Iowa Authorized Depreciation rates 2011" xfId="305"/>
    <cellStyle name="s_Earnings (2)_1_MO-IL-CA Offset DEF" xfId="306"/>
    <cellStyle name="s_Earnings (2)_1_MO-IL-CA Offset DEF_2010 Footnote" xfId="307"/>
    <cellStyle name="s_Earnings (2)_1_MO-IL-CA Offset DEF_Footnote Walk" xfId="308"/>
    <cellStyle name="s_Earnings (2)_1_MO-IL-CA Offset DEF_IL Note H Collapsed to Acctg" xfId="309"/>
    <cellStyle name="s_Earnings (2)_1_MO-IL-CA Offset DEF_Note H" xfId="310"/>
    <cellStyle name="s_Earnings (2)_Iowa Authorized Depreciation rates 2011" xfId="311"/>
    <cellStyle name="s_Earnings (2)_MO-IL-CA Offset DEF" xfId="312"/>
    <cellStyle name="s_Earnings (2)_MO-IL-CA Offset DEF_2010 Footnote" xfId="313"/>
    <cellStyle name="s_Earnings (2)_MO-IL-CA Offset DEF_Footnote Walk" xfId="314"/>
    <cellStyle name="s_Earnings (2)_MO-IL-CA Offset DEF_IL Note H Collapsed to Acctg" xfId="315"/>
    <cellStyle name="s_Earnings (2)_MO-IL-CA Offset DEF_Note H" xfId="316"/>
    <cellStyle name="s_Earnings_1" xfId="317"/>
    <cellStyle name="s_Earnings_1_Iowa Authorized Depreciation rates 2011" xfId="318"/>
    <cellStyle name="s_Earnings_1_MO-IL-CA Offset DEF" xfId="319"/>
    <cellStyle name="s_Earnings_1_MO-IL-CA Offset DEF_2010 Footnote" xfId="320"/>
    <cellStyle name="s_Earnings_1_MO-IL-CA Offset DEF_Footnote Walk" xfId="321"/>
    <cellStyle name="s_Earnings_1_MO-IL-CA Offset DEF_IL Note H Collapsed to Acctg" xfId="322"/>
    <cellStyle name="s_Earnings_1_MO-IL-CA Offset DEF_Note H" xfId="323"/>
    <cellStyle name="s_Earnings_Iowa Authorized Depreciation rates 2011" xfId="324"/>
    <cellStyle name="s_Earnings_MO-IL-CA Offset DEF" xfId="325"/>
    <cellStyle name="s_finsumm" xfId="326"/>
    <cellStyle name="s_finsumm_1" xfId="327"/>
    <cellStyle name="s_finsumm_1_Iowa Authorized Depreciation rates 2011" xfId="328"/>
    <cellStyle name="s_finsumm_1_MO-IL-CA Offset DEF" xfId="329"/>
    <cellStyle name="s_finsumm_1_MO-IL-CA Offset DEF_2010 Footnote" xfId="330"/>
    <cellStyle name="s_finsumm_1_MO-IL-CA Offset DEF_Footnote Walk" xfId="331"/>
    <cellStyle name="s_finsumm_1_MO-IL-CA Offset DEF_IL Note H Collapsed to Acctg" xfId="332"/>
    <cellStyle name="s_finsumm_1_MO-IL-CA Offset DEF_Note H" xfId="333"/>
    <cellStyle name="s_finsumm_2" xfId="334"/>
    <cellStyle name="s_finsumm_2_Iowa Authorized Depreciation rates 2011" xfId="335"/>
    <cellStyle name="s_finsumm_2_MO-IL-CA Offset DEF" xfId="336"/>
    <cellStyle name="s_finsumm_2_MO-IL-CA Offset DEF_2010 Footnote" xfId="337"/>
    <cellStyle name="s_finsumm_2_MO-IL-CA Offset DEF_Footnote Walk" xfId="338"/>
    <cellStyle name="s_finsumm_2_MO-IL-CA Offset DEF_IL Note H Collapsed to Acctg" xfId="339"/>
    <cellStyle name="s_finsumm_2_MO-IL-CA Offset DEF_Note H" xfId="340"/>
    <cellStyle name="s_finsumm_Iowa Authorized Depreciation rates 2011" xfId="341"/>
    <cellStyle name="s_finsumm_MO-IL-CA Offset DEF" xfId="342"/>
    <cellStyle name="s_GoroWipTax-to2050_fromCo_Oct21_99" xfId="343"/>
    <cellStyle name="s_GoroWipTax-to2050_fromCo_Oct21_99_Iowa Authorized Depreciation rates 2011" xfId="344"/>
    <cellStyle name="s_GoroWipTax-to2050_fromCo_Oct21_99_MO-IL-CA Offset DEF" xfId="345"/>
    <cellStyle name="s_Hist Inputs (2)" xfId="346"/>
    <cellStyle name="s_Hist Inputs (2)_1" xfId="347"/>
    <cellStyle name="s_Hist Inputs (2)_1_Iowa Authorized Depreciation rates 2011" xfId="348"/>
    <cellStyle name="s_Hist Inputs (2)_1_MO-IL-CA Offset DEF" xfId="349"/>
    <cellStyle name="s_Hist Inputs (2)_1_MO-IL-CA Offset DEF_2010 Footnote" xfId="350"/>
    <cellStyle name="s_Hist Inputs (2)_1_MO-IL-CA Offset DEF_Footnote Walk" xfId="351"/>
    <cellStyle name="s_Hist Inputs (2)_1_MO-IL-CA Offset DEF_IL Note H Collapsed to Acctg" xfId="352"/>
    <cellStyle name="s_Hist Inputs (2)_1_MO-IL-CA Offset DEF_Note H" xfId="353"/>
    <cellStyle name="s_Hist Inputs (2)_Iowa Authorized Depreciation rates 2011" xfId="354"/>
    <cellStyle name="s_Hist Inputs (2)_MO-IL-CA Offset DEF" xfId="355"/>
    <cellStyle name="s_IEL_finsumm" xfId="356"/>
    <cellStyle name="s_IEL_finsumm_1" xfId="357"/>
    <cellStyle name="s_IEL_finsumm_1_Iowa Authorized Depreciation rates 2011" xfId="358"/>
    <cellStyle name="s_IEL_finsumm_1_MO-IL-CA Offset DEF" xfId="359"/>
    <cellStyle name="s_IEL_finsumm_2" xfId="360"/>
    <cellStyle name="s_IEL_finsumm_2_Iowa Authorized Depreciation rates 2011" xfId="361"/>
    <cellStyle name="s_IEL_finsumm_2_MO-IL-CA Offset DEF" xfId="362"/>
    <cellStyle name="s_IEL_finsumm_2_MO-IL-CA Offset DEF_2010 Footnote" xfId="363"/>
    <cellStyle name="s_IEL_finsumm_2_MO-IL-CA Offset DEF_Footnote Walk" xfId="364"/>
    <cellStyle name="s_IEL_finsumm_2_MO-IL-CA Offset DEF_IL Note H Collapsed to Acctg" xfId="365"/>
    <cellStyle name="s_IEL_finsumm_2_MO-IL-CA Offset DEF_Note H" xfId="366"/>
    <cellStyle name="s_IEL_finsumm_Iowa Authorized Depreciation rates 2011" xfId="367"/>
    <cellStyle name="s_IEL_finsumm_MO-IL-CA Offset DEF" xfId="368"/>
    <cellStyle name="s_IEL_finsumm_MO-IL-CA Offset DEF_2010 Footnote" xfId="369"/>
    <cellStyle name="s_IEL_finsumm_MO-IL-CA Offset DEF_Footnote Walk" xfId="370"/>
    <cellStyle name="s_IEL_finsumm_MO-IL-CA Offset DEF_IL Note H Collapsed to Acctg" xfId="371"/>
    <cellStyle name="s_IEL_finsumm_MO-IL-CA Offset DEF_Note H" xfId="372"/>
    <cellStyle name="s_IEL_finsumm1" xfId="373"/>
    <cellStyle name="s_IEL_finsumm1_1" xfId="374"/>
    <cellStyle name="s_IEL_finsumm1_1_Iowa Authorized Depreciation rates 2011" xfId="375"/>
    <cellStyle name="s_IEL_finsumm1_1_MO-IL-CA Offset DEF" xfId="376"/>
    <cellStyle name="s_IEL_finsumm1_1_MO-IL-CA Offset DEF_2010 Footnote" xfId="377"/>
    <cellStyle name="s_IEL_finsumm1_1_MO-IL-CA Offset DEF_Footnote Walk" xfId="378"/>
    <cellStyle name="s_IEL_finsumm1_1_MO-IL-CA Offset DEF_IL Note H Collapsed to Acctg" xfId="379"/>
    <cellStyle name="s_IEL_finsumm1_1_MO-IL-CA Offset DEF_Note H" xfId="380"/>
    <cellStyle name="s_IEL_finsumm1_2" xfId="381"/>
    <cellStyle name="s_IEL_finsumm1_2_Iowa Authorized Depreciation rates 2011" xfId="382"/>
    <cellStyle name="s_IEL_finsumm1_2_MO-IL-CA Offset DEF" xfId="383"/>
    <cellStyle name="s_IEL_finsumm1_2_MO-IL-CA Offset DEF_2010 Footnote" xfId="384"/>
    <cellStyle name="s_IEL_finsumm1_2_MO-IL-CA Offset DEF_Footnote Walk" xfId="385"/>
    <cellStyle name="s_IEL_finsumm1_2_MO-IL-CA Offset DEF_IL Note H Collapsed to Acctg" xfId="386"/>
    <cellStyle name="s_IEL_finsumm1_2_MO-IL-CA Offset DEF_Note H" xfId="387"/>
    <cellStyle name="s_IEL_finsumm1_Iowa Authorized Depreciation rates 2011" xfId="388"/>
    <cellStyle name="s_IEL_finsumm1_MO-IL-CA Offset DEF" xfId="389"/>
    <cellStyle name="s_IEL_finsumm1_MO-IL-CA Offset DEF_2010 Footnote" xfId="390"/>
    <cellStyle name="s_IEL_finsumm1_MO-IL-CA Offset DEF_Footnote Walk" xfId="391"/>
    <cellStyle name="s_IEL_finsumm1_MO-IL-CA Offset DEF_IL Note H Collapsed to Acctg" xfId="392"/>
    <cellStyle name="s_IEL_finsumm1_MO-IL-CA Offset DEF_Note H" xfId="393"/>
    <cellStyle name="s_Iowa Authorized Depreciation rates 2011" xfId="394"/>
    <cellStyle name="s_Lbo" xfId="395"/>
    <cellStyle name="s_LBO Summary" xfId="396"/>
    <cellStyle name="s_LBO Summary_1" xfId="397"/>
    <cellStyle name="s_LBO Summary_1_Iowa Authorized Depreciation rates 2011" xfId="398"/>
    <cellStyle name="s_LBO Summary_1_MO-IL-CA Offset DEF" xfId="399"/>
    <cellStyle name="s_LBO Summary_1_MO-IL-CA Offset DEF_2010 Footnote" xfId="400"/>
    <cellStyle name="s_LBO Summary_1_MO-IL-CA Offset DEF_Footnote Walk" xfId="401"/>
    <cellStyle name="s_LBO Summary_1_MO-IL-CA Offset DEF_IL Note H Collapsed to Acctg" xfId="402"/>
    <cellStyle name="s_LBO Summary_1_MO-IL-CA Offset DEF_Note H" xfId="403"/>
    <cellStyle name="s_LBO Summary_2" xfId="404"/>
    <cellStyle name="s_LBO Summary_2_Iowa Authorized Depreciation rates 2011" xfId="405"/>
    <cellStyle name="s_LBO Summary_2_MO-IL-CA Offset DEF" xfId="406"/>
    <cellStyle name="s_LBO Summary_2_MO-IL-CA Offset DEF_2010 Footnote" xfId="407"/>
    <cellStyle name="s_LBO Summary_2_MO-IL-CA Offset DEF_Footnote Walk" xfId="408"/>
    <cellStyle name="s_LBO Summary_2_MO-IL-CA Offset DEF_IL Note H Collapsed to Acctg" xfId="409"/>
    <cellStyle name="s_LBO Summary_2_MO-IL-CA Offset DEF_Note H" xfId="410"/>
    <cellStyle name="s_LBO Summary_Iowa Authorized Depreciation rates 2011" xfId="411"/>
    <cellStyle name="s_LBO Summary_MO-IL-CA Offset DEF" xfId="412"/>
    <cellStyle name="s_Lbo_1" xfId="413"/>
    <cellStyle name="s_Lbo_1_Iowa Authorized Depreciation rates 2011" xfId="414"/>
    <cellStyle name="s_Lbo_1_MO-IL-CA Offset DEF" xfId="415"/>
    <cellStyle name="s_Lbo_1_MO-IL-CA Offset DEF_2010 Footnote" xfId="416"/>
    <cellStyle name="s_Lbo_1_MO-IL-CA Offset DEF_Footnote Walk" xfId="417"/>
    <cellStyle name="s_Lbo_1_MO-IL-CA Offset DEF_IL Note H Collapsed to Acctg" xfId="418"/>
    <cellStyle name="s_Lbo_1_MO-IL-CA Offset DEF_Note H" xfId="419"/>
    <cellStyle name="s_Lbo_Iowa Authorized Depreciation rates 2011" xfId="420"/>
    <cellStyle name="s_Lbo_MO-IL-CA Offset DEF" xfId="421"/>
    <cellStyle name="s_Lbo_MO-IL-CA Offset DEF_2010 Footnote" xfId="422"/>
    <cellStyle name="s_Lbo_MO-IL-CA Offset DEF_Footnote Walk" xfId="423"/>
    <cellStyle name="s_Lbo_MO-IL-CA Offset DEF_IL Note H Collapsed to Acctg" xfId="424"/>
    <cellStyle name="s_Lbo_MO-IL-CA Offset DEF_Note H" xfId="425"/>
    <cellStyle name="s_MO-IL-CA Offset DEF" xfId="426"/>
    <cellStyle name="s_rvr_analysis_andrew" xfId="427"/>
    <cellStyle name="s_rvr_analysis_andrew_Iowa Authorized Depreciation rates 2011" xfId="428"/>
    <cellStyle name="s_rvr_analysis_andrew_MO-IL-CA Offset DEF" xfId="429"/>
    <cellStyle name="s_rvr_analysis_andrew_MO-IL-CA Offset DEF_2010 Footnote" xfId="430"/>
    <cellStyle name="s_rvr_analysis_andrew_MO-IL-CA Offset DEF_Footnote Walk" xfId="431"/>
    <cellStyle name="s_rvr_analysis_andrew_MO-IL-CA Offset DEF_IL Note H Collapsed to Acctg" xfId="432"/>
    <cellStyle name="s_rvr_analysis_andrew_MO-IL-CA Offset DEF_Note H" xfId="433"/>
    <cellStyle name="s_Schedules" xfId="434"/>
    <cellStyle name="s_Schedules_1" xfId="435"/>
    <cellStyle name="s_Schedules_1_Iowa Authorized Depreciation rates 2011" xfId="436"/>
    <cellStyle name="s_Schedules_1_MO-IL-CA Offset DEF" xfId="437"/>
    <cellStyle name="s_Schedules_1_MO-IL-CA Offset DEF_2010 Footnote" xfId="438"/>
    <cellStyle name="s_Schedules_1_MO-IL-CA Offset DEF_Footnote Walk" xfId="439"/>
    <cellStyle name="s_Schedules_1_MO-IL-CA Offset DEF_IL Note H Collapsed to Acctg" xfId="440"/>
    <cellStyle name="s_Schedules_1_MO-IL-CA Offset DEF_Note H" xfId="441"/>
    <cellStyle name="s_Schedules_Iowa Authorized Depreciation rates 2011" xfId="442"/>
    <cellStyle name="s_Schedules_MO-IL-CA Offset DEF" xfId="443"/>
    <cellStyle name="s_Trans Assump" xfId="444"/>
    <cellStyle name="s_Trans Assump (2)" xfId="445"/>
    <cellStyle name="s_Trans Assump (2)_1" xfId="446"/>
    <cellStyle name="s_Trans Assump (2)_1_Iowa Authorized Depreciation rates 2011" xfId="447"/>
    <cellStyle name="s_Trans Assump (2)_1_MO-IL-CA Offset DEF" xfId="448"/>
    <cellStyle name="s_Trans Assump (2)_1_MO-IL-CA Offset DEF_2010 Footnote" xfId="449"/>
    <cellStyle name="s_Trans Assump (2)_1_MO-IL-CA Offset DEF_Footnote Walk" xfId="450"/>
    <cellStyle name="s_Trans Assump (2)_1_MO-IL-CA Offset DEF_IL Note H Collapsed to Acctg" xfId="451"/>
    <cellStyle name="s_Trans Assump (2)_1_MO-IL-CA Offset DEF_Note H" xfId="452"/>
    <cellStyle name="s_Trans Assump (2)_Iowa Authorized Depreciation rates 2011" xfId="453"/>
    <cellStyle name="s_Trans Assump (2)_MO-IL-CA Offset DEF" xfId="454"/>
    <cellStyle name="s_Trans Assump_1" xfId="455"/>
    <cellStyle name="s_Trans Assump_1_Iowa Authorized Depreciation rates 2011" xfId="456"/>
    <cellStyle name="s_Trans Assump_1_MO-IL-CA Offset DEF" xfId="457"/>
    <cellStyle name="s_Trans Assump_Iowa Authorized Depreciation rates 2011" xfId="458"/>
    <cellStyle name="s_Trans Assump_MO-IL-CA Offset DEF" xfId="459"/>
    <cellStyle name="s_Trans Assump_MO-IL-CA Offset DEF_2010 Footnote" xfId="460"/>
    <cellStyle name="s_Trans Assump_MO-IL-CA Offset DEF_Footnote Walk" xfId="461"/>
    <cellStyle name="s_Trans Assump_MO-IL-CA Offset DEF_IL Note H Collapsed to Acctg" xfId="462"/>
    <cellStyle name="s_Trans Assump_MO-IL-CA Offset DEF_Note H" xfId="463"/>
    <cellStyle name="s_Trans Sum" xfId="464"/>
    <cellStyle name="s_Trans Sum_1" xfId="465"/>
    <cellStyle name="s_Trans Sum_1_Iowa Authorized Depreciation rates 2011" xfId="466"/>
    <cellStyle name="s_Trans Sum_1_MO-IL-CA Offset DEF" xfId="467"/>
    <cellStyle name="s_Trans Sum_Iowa Authorized Depreciation rates 2011" xfId="468"/>
    <cellStyle name="s_Trans Sum_MO-IL-CA Offset DEF" xfId="469"/>
    <cellStyle name="s_Trans Sum_MO-IL-CA Offset DEF_2010 Footnote" xfId="470"/>
    <cellStyle name="s_Trans Sum_MO-IL-CA Offset DEF_Footnote Walk" xfId="471"/>
    <cellStyle name="s_Trans Sum_MO-IL-CA Offset DEF_IL Note H Collapsed to Acctg" xfId="472"/>
    <cellStyle name="s_Trans Sum_MO-IL-CA Offset DEF_Note H" xfId="473"/>
    <cellStyle name="s_Unit Price Sen. (2)" xfId="474"/>
    <cellStyle name="s_Unit Price Sen. (2)_1" xfId="475"/>
    <cellStyle name="s_Unit Price Sen. (2)_1_Iowa Authorized Depreciation rates 2011" xfId="476"/>
    <cellStyle name="s_Unit Price Sen. (2)_1_MO-IL-CA Offset DEF" xfId="477"/>
    <cellStyle name="s_Unit Price Sen. (2)_1_MO-IL-CA Offset DEF_2010 Footnote" xfId="478"/>
    <cellStyle name="s_Unit Price Sen. (2)_1_MO-IL-CA Offset DEF_Footnote Walk" xfId="479"/>
    <cellStyle name="s_Unit Price Sen. (2)_1_MO-IL-CA Offset DEF_IL Note H Collapsed to Acctg" xfId="480"/>
    <cellStyle name="s_Unit Price Sen. (2)_1_MO-IL-CA Offset DEF_Note H" xfId="481"/>
    <cellStyle name="s_Unit Price Sen. (2)_2" xfId="482"/>
    <cellStyle name="s_Unit Price Sen. (2)_2_Iowa Authorized Depreciation rates 2011" xfId="483"/>
    <cellStyle name="s_Unit Price Sen. (2)_2_MO-IL-CA Offset DEF" xfId="484"/>
    <cellStyle name="s_Unit Price Sen. (2)_Iowa Authorized Depreciation rates 2011" xfId="485"/>
    <cellStyle name="s_Unit Price Sen. (2)_MO-IL-CA Offset DEF" xfId="486"/>
    <cellStyle name="s_Unit Price Sen. (2)_MO-IL-CA Offset DEF_2010 Footnote" xfId="487"/>
    <cellStyle name="s_Unit Price Sen. (2)_MO-IL-CA Offset DEF_Footnote Walk" xfId="488"/>
    <cellStyle name="s_Unit Price Sen. (2)_MO-IL-CA Offset DEF_IL Note H Collapsed to Acctg" xfId="489"/>
    <cellStyle name="s_Unit Price Sen. (2)_MO-IL-CA Offset DEF_Note H" xfId="490"/>
    <cellStyle name="SAPBorder" xfId="34"/>
    <cellStyle name="SAPDataCell" xfId="35"/>
    <cellStyle name="SAPDataTotalCell" xfId="36"/>
    <cellStyle name="SAPDimensionCell" xfId="12"/>
    <cellStyle name="SAPEditableDataCell" xfId="37"/>
    <cellStyle name="SAPEditableDataTotalCell" xfId="38"/>
    <cellStyle name="SAPEmphasized" xfId="39"/>
    <cellStyle name="SAPExceptionLevel1" xfId="40"/>
    <cellStyle name="SAPExceptionLevel2" xfId="41"/>
    <cellStyle name="SAPExceptionLevel3" xfId="42"/>
    <cellStyle name="SAPExceptionLevel4" xfId="43"/>
    <cellStyle name="SAPExceptionLevel5" xfId="44"/>
    <cellStyle name="SAPExceptionLevel6" xfId="45"/>
    <cellStyle name="SAPExceptionLevel7" xfId="46"/>
    <cellStyle name="SAPExceptionLevel8" xfId="47"/>
    <cellStyle name="SAPExceptionLevel9" xfId="48"/>
    <cellStyle name="SAPHierarchyCell" xfId="49"/>
    <cellStyle name="SAPHierarchyCell2" xfId="15"/>
    <cellStyle name="SAPHierarchyCell3" xfId="14"/>
    <cellStyle name="SAPHierarchyCell4" xfId="13"/>
    <cellStyle name="SAPHierarchyOddCell" xfId="50"/>
    <cellStyle name="SAPLockedDataCell" xfId="51"/>
    <cellStyle name="SAPLockedDataTotalCell" xfId="52"/>
    <cellStyle name="SAPMemberCell" xfId="53"/>
    <cellStyle name="SAPMemberTotalCell" xfId="54"/>
    <cellStyle name="SAPReadonlyDataCell" xfId="55"/>
    <cellStyle name="SAPReadonlyDataTotalCell" xfId="56"/>
    <cellStyle name="SS Col Hdr" xfId="491"/>
    <cellStyle name="SS Dim 1 Blank" xfId="492"/>
    <cellStyle name="SS Dim 1 Title" xfId="493"/>
    <cellStyle name="SS Dim 1 Value" xfId="494"/>
    <cellStyle name="SS Dim 2 Blank" xfId="495"/>
    <cellStyle name="SS Dim 2 Title" xfId="496"/>
    <cellStyle name="SS Dim 2 Value" xfId="497"/>
    <cellStyle name="SS Dim 3 Blank" xfId="498"/>
    <cellStyle name="SS Dim 3 Title" xfId="499"/>
    <cellStyle name="SS Dim 3 Value" xfId="500"/>
    <cellStyle name="SS Dim 4 Blank" xfId="501"/>
    <cellStyle name="SS Dim 4 Title" xfId="502"/>
    <cellStyle name="SS Dim 4 Value" xfId="503"/>
    <cellStyle name="SS Dim 5 Blank" xfId="504"/>
    <cellStyle name="SS Dim 5 Title" xfId="505"/>
    <cellStyle name="SS Dim 5 Value" xfId="506"/>
    <cellStyle name="SS Other Measure" xfId="507"/>
    <cellStyle name="SS Sum Measure" xfId="508"/>
    <cellStyle name="SS Unbound Dim" xfId="509"/>
    <cellStyle name="SS WAvg Measure" xfId="510"/>
    <cellStyle name="Standard_UB Power - Steuern" xfId="511"/>
    <cellStyle name="Style 1" xfId="512"/>
    <cellStyle name="STYLE1" xfId="513"/>
    <cellStyle name="STYLE2" xfId="514"/>
    <cellStyle name="StyleName1" xfId="515"/>
    <cellStyle name="StyleName2" xfId="516"/>
    <cellStyle name="StyleName3" xfId="517"/>
    <cellStyle name="StyleName4" xfId="518"/>
    <cellStyle name="StyleName5" xfId="519"/>
    <cellStyle name="StyleName6" xfId="520"/>
    <cellStyle name="StyleName7" xfId="521"/>
    <cellStyle name="StyleName8" xfId="522"/>
    <cellStyle name="Subtotal" xfId="523"/>
    <cellStyle name="t" xfId="524"/>
    <cellStyle name="t 2" xfId="564"/>
    <cellStyle name="t_Iowa Authorized Depreciation rates 2011" xfId="525"/>
    <cellStyle name="t_Iowa Authorized Depreciation rates 2011 2" xfId="565"/>
    <cellStyle name="t_MO-IL-CA Offset DEF" xfId="526"/>
    <cellStyle name="t_MO-IL-CA Offset DEF 2" xfId="566"/>
    <cellStyle name="t_MO-IL-CA Offset DEF_2010 Footnote" xfId="527"/>
    <cellStyle name="t_MO-IL-CA Offset DEF_2010 Footnote 2" xfId="567"/>
    <cellStyle name="t_MO-IL-CA Offset DEF_Footnote Walk" xfId="528"/>
    <cellStyle name="t_MO-IL-CA Offset DEF_Footnote Walk 2" xfId="568"/>
    <cellStyle name="t_MO-IL-CA Offset DEF_IL Note H Collapsed to Acctg" xfId="529"/>
    <cellStyle name="t_MO-IL-CA Offset DEF_IL Note H Collapsed to Acctg 2" xfId="569"/>
    <cellStyle name="t_MO-IL-CA Offset DEF_Note H" xfId="530"/>
    <cellStyle name="t_MO-IL-CA Offset DEF_Note H 2" xfId="570"/>
    <cellStyle name="Text" xfId="531"/>
    <cellStyle name="Title 2" xfId="533"/>
    <cellStyle name="Title 3" xfId="534"/>
    <cellStyle name="Title 4" xfId="535"/>
    <cellStyle name="Title 5" xfId="536"/>
    <cellStyle name="Title 6" xfId="532"/>
    <cellStyle name="TitleStyle" xfId="537"/>
    <cellStyle name="Total 2" xfId="539"/>
    <cellStyle name="Total 3" xfId="540"/>
    <cellStyle name="Total 4" xfId="541"/>
    <cellStyle name="Total 5" xfId="542"/>
    <cellStyle name="Total 6" xfId="538"/>
    <cellStyle name="Undefined" xfId="543"/>
    <cellStyle name="UNDERLINE" xfId="544"/>
    <cellStyle name="Validation" xfId="545"/>
    <cellStyle name="Warning Text 2" xfId="547"/>
    <cellStyle name="Warning Text 3" xfId="548"/>
    <cellStyle name="Warning Text 4" xfId="549"/>
    <cellStyle name="Warning Text 5" xfId="550"/>
    <cellStyle name="Warning Text 6" xfId="546"/>
    <cellStyle name="Workpaper_Title" xfId="551"/>
    <cellStyle name="WP_Name_11" xfId="552"/>
    <cellStyle name="標準_キャンベル用CHUKOS" xfId="5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/>
  </sheetViews>
  <sheetFormatPr defaultColWidth="9.140625" defaultRowHeight="15"/>
  <cols>
    <col min="1" max="1" width="9.140625" style="1" collapsed="1"/>
    <col min="2" max="2" width="40.28515625" style="1" customWidth="1" collapsed="1"/>
    <col min="3" max="3" width="16.7109375" style="94" customWidth="1" collapsed="1"/>
    <col min="4" max="4" width="3.140625" style="1" customWidth="1" collapsed="1"/>
    <col min="5" max="5" width="33.85546875" style="1" bestFit="1" customWidth="1" collapsed="1"/>
    <col min="6" max="6" width="15.28515625" style="1" bestFit="1" customWidth="1" collapsed="1"/>
    <col min="7" max="9" width="9.140625" style="1" collapsed="1"/>
    <col min="10" max="15" width="9.140625" style="1"/>
    <col min="16" max="16384" width="9.140625" style="1" collapsed="1"/>
  </cols>
  <sheetData>
    <row r="1" spans="1:9" s="88" customFormat="1">
      <c r="C1" s="94"/>
    </row>
    <row r="2" spans="1:9" ht="15.75">
      <c r="B2" s="98" t="s">
        <v>79</v>
      </c>
      <c r="C2" s="99"/>
      <c r="D2" s="25"/>
      <c r="E2" s="25"/>
      <c r="F2" s="26"/>
      <c r="G2" s="25"/>
      <c r="H2" s="25"/>
      <c r="I2" s="25"/>
    </row>
    <row r="3" spans="1:9" ht="15.75">
      <c r="B3" s="99" t="s">
        <v>0</v>
      </c>
      <c r="C3" s="99"/>
      <c r="D3" s="25"/>
      <c r="E3" s="25"/>
      <c r="F3" s="26"/>
      <c r="G3" s="25"/>
      <c r="H3" s="25"/>
      <c r="I3" s="25"/>
    </row>
    <row r="4" spans="1:9" ht="15.75">
      <c r="B4" s="98" t="s">
        <v>140</v>
      </c>
      <c r="C4" s="99"/>
      <c r="D4" s="25"/>
      <c r="E4" s="25"/>
      <c r="F4" s="26"/>
      <c r="G4" s="25"/>
      <c r="H4" s="25"/>
      <c r="I4" s="25"/>
    </row>
    <row r="5" spans="1:9">
      <c r="A5" s="31"/>
      <c r="B5" s="31"/>
      <c r="D5" s="31"/>
      <c r="F5" s="55"/>
    </row>
    <row r="6" spans="1:9" s="53" customFormat="1">
      <c r="A6" s="54"/>
      <c r="B6" s="54"/>
      <c r="C6" s="94"/>
      <c r="D6" s="54"/>
      <c r="F6" s="55"/>
    </row>
    <row r="7" spans="1:9">
      <c r="A7" s="30" t="s">
        <v>1</v>
      </c>
      <c r="B7" s="102" t="s">
        <v>23</v>
      </c>
      <c r="C7" s="102" t="s">
        <v>10</v>
      </c>
      <c r="E7" s="28" t="s">
        <v>132</v>
      </c>
    </row>
    <row r="8" spans="1:9">
      <c r="A8" s="29">
        <v>1</v>
      </c>
      <c r="B8" s="1" t="s">
        <v>2</v>
      </c>
      <c r="C8" s="110">
        <f>+'SchD Rate Base'!G32</f>
        <v>0</v>
      </c>
      <c r="E8" s="88" t="s">
        <v>144</v>
      </c>
    </row>
    <row r="9" spans="1:9">
      <c r="A9" s="29"/>
      <c r="E9" s="88"/>
    </row>
    <row r="10" spans="1:9">
      <c r="A10" s="29">
        <v>2</v>
      </c>
      <c r="B10" s="1" t="s">
        <v>3</v>
      </c>
      <c r="C10" s="111" t="e">
        <f>'SchB ROR'!F18</f>
        <v>#DIV/0!</v>
      </c>
      <c r="E10" s="88" t="s">
        <v>145</v>
      </c>
    </row>
    <row r="11" spans="1:9">
      <c r="A11" s="29"/>
      <c r="E11" s="88"/>
    </row>
    <row r="12" spans="1:9">
      <c r="A12" s="29">
        <v>3</v>
      </c>
      <c r="B12" s="1" t="s">
        <v>4</v>
      </c>
      <c r="C12" s="112" t="e">
        <f>+C8*C10</f>
        <v>#DIV/0!</v>
      </c>
      <c r="E12" s="88" t="s">
        <v>146</v>
      </c>
    </row>
    <row r="13" spans="1:9">
      <c r="A13" s="29"/>
      <c r="E13" s="88"/>
    </row>
    <row r="14" spans="1:9">
      <c r="A14" s="29">
        <v>4</v>
      </c>
      <c r="B14" s="1" t="s">
        <v>5</v>
      </c>
      <c r="C14" s="113" t="e">
        <f>+'SchC Income Statement'!G25</f>
        <v>#DIV/0!</v>
      </c>
      <c r="E14" s="88" t="s">
        <v>147</v>
      </c>
    </row>
    <row r="15" spans="1:9">
      <c r="A15" s="29"/>
      <c r="E15" s="88"/>
    </row>
    <row r="16" spans="1:9">
      <c r="A16" s="29">
        <v>5</v>
      </c>
      <c r="B16" s="1" t="s">
        <v>6</v>
      </c>
      <c r="C16" s="114" t="e">
        <f>+C12-C14</f>
        <v>#DIV/0!</v>
      </c>
      <c r="E16" s="88" t="s">
        <v>148</v>
      </c>
    </row>
    <row r="17" spans="1:5">
      <c r="A17" s="29"/>
      <c r="E17" s="88"/>
    </row>
    <row r="18" spans="1:5">
      <c r="A18" s="29">
        <v>6</v>
      </c>
      <c r="B18" s="1" t="s">
        <v>7</v>
      </c>
      <c r="C18" s="115">
        <f>+'SchG Taxes'!C15</f>
        <v>1.403351</v>
      </c>
      <c r="E18" s="88" t="s">
        <v>155</v>
      </c>
    </row>
    <row r="19" spans="1:5">
      <c r="A19" s="29"/>
      <c r="E19" s="88"/>
    </row>
    <row r="20" spans="1:5">
      <c r="A20" s="29">
        <v>7</v>
      </c>
      <c r="B20" s="1" t="s">
        <v>9</v>
      </c>
      <c r="C20" s="116" t="e">
        <f>ROUND(+C16*C18,0)</f>
        <v>#DIV/0!</v>
      </c>
      <c r="E20" s="88" t="s">
        <v>149</v>
      </c>
    </row>
    <row r="21" spans="1:5">
      <c r="A21" s="29"/>
      <c r="E21" s="88"/>
    </row>
    <row r="22" spans="1:5">
      <c r="A22" s="29">
        <v>8</v>
      </c>
      <c r="B22" s="1" t="s">
        <v>8</v>
      </c>
      <c r="C22" s="113">
        <f>+'SchC Income Statement'!G12</f>
        <v>0</v>
      </c>
      <c r="E22" s="88" t="s">
        <v>150</v>
      </c>
    </row>
    <row r="23" spans="1:5">
      <c r="A23" s="29"/>
      <c r="E23" s="88"/>
    </row>
    <row r="24" spans="1:5">
      <c r="A24" s="29">
        <v>9</v>
      </c>
      <c r="B24" s="1" t="s">
        <v>0</v>
      </c>
      <c r="C24" s="114" t="e">
        <f>+C22+C20</f>
        <v>#DIV/0!</v>
      </c>
      <c r="E24" s="88" t="s">
        <v>151</v>
      </c>
    </row>
  </sheetData>
  <pageMargins left="0" right="0" top="0.5" bottom="0.5" header="0.25" footer="0.25"/>
  <pageSetup fitToHeight="0" orientation="landscape" r:id="rId1"/>
  <headerFooter>
    <oddFooter>&amp;R&amp;A</oddFooter>
  </headerFooter>
  <customProperties>
    <customPr name="_pios_id" r:id="rId2"/>
  </customProperties>
  <ignoredErrors>
    <ignoredError sqref="C24 C20 C16 C14 C12 C10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view="pageBreakPreview" zoomScale="60" zoomScaleNormal="100" workbookViewId="0"/>
  </sheetViews>
  <sheetFormatPr defaultColWidth="8.85546875" defaultRowHeight="15"/>
  <cols>
    <col min="1" max="1" width="8.85546875" style="1" collapsed="1"/>
    <col min="2" max="2" width="38.28515625" style="1" customWidth="1" collapsed="1"/>
    <col min="3" max="3" width="2.7109375" style="1" customWidth="1" collapsed="1"/>
    <col min="4" max="4" width="17.5703125" style="1" customWidth="1" collapsed="1"/>
    <col min="5" max="5" width="2.85546875" style="1" customWidth="1" collapsed="1"/>
    <col min="6" max="6" width="10" style="1" customWidth="1" collapsed="1"/>
    <col min="7" max="16384" width="8.85546875" style="1" collapsed="1"/>
  </cols>
  <sheetData>
    <row r="1" spans="1:6" s="88" customFormat="1"/>
    <row r="2" spans="1:6">
      <c r="B2" s="106" t="s">
        <v>79</v>
      </c>
      <c r="C2" s="107"/>
      <c r="D2" s="107"/>
      <c r="F2" s="26"/>
    </row>
    <row r="3" spans="1:6" ht="15.75">
      <c r="B3" s="109" t="s">
        <v>121</v>
      </c>
      <c r="C3" s="108"/>
      <c r="D3" s="108"/>
      <c r="F3" s="26"/>
    </row>
    <row r="4" spans="1:6">
      <c r="B4" s="106" t="s">
        <v>140</v>
      </c>
      <c r="C4" s="107"/>
      <c r="D4" s="107"/>
      <c r="F4" s="26"/>
    </row>
    <row r="5" spans="1:6">
      <c r="F5" s="63"/>
    </row>
    <row r="6" spans="1:6">
      <c r="A6" s="29" t="s">
        <v>129</v>
      </c>
    </row>
    <row r="7" spans="1:6">
      <c r="A7" s="30" t="s">
        <v>130</v>
      </c>
      <c r="B7" s="28" t="s">
        <v>23</v>
      </c>
      <c r="D7" s="30" t="s">
        <v>133</v>
      </c>
      <c r="E7" s="30"/>
      <c r="F7" s="39"/>
    </row>
    <row r="8" spans="1:6">
      <c r="A8" s="29">
        <v>1</v>
      </c>
      <c r="B8" s="1" t="s">
        <v>2</v>
      </c>
      <c r="D8" s="7">
        <f>+'SchD Rate Base'!G32</f>
        <v>0</v>
      </c>
      <c r="E8" s="7"/>
    </row>
    <row r="9" spans="1:6">
      <c r="A9" s="29"/>
    </row>
    <row r="10" spans="1:6">
      <c r="A10" s="29">
        <v>2</v>
      </c>
      <c r="B10" s="64" t="s">
        <v>115</v>
      </c>
      <c r="D10" s="20" t="e">
        <f>'SchB ROR'!F12</f>
        <v>#DIV/0!</v>
      </c>
      <c r="E10" s="41"/>
      <c r="F10" s="88"/>
    </row>
    <row r="11" spans="1:6">
      <c r="A11" s="29"/>
    </row>
    <row r="12" spans="1:6">
      <c r="A12" s="29">
        <v>3</v>
      </c>
      <c r="B12" s="1" t="s">
        <v>116</v>
      </c>
      <c r="D12" s="7" t="e">
        <f>+D8*D10</f>
        <v>#DIV/0!</v>
      </c>
      <c r="E12" s="7"/>
    </row>
    <row r="13" spans="1:6">
      <c r="A13" s="29"/>
      <c r="D13" s="7"/>
      <c r="E13" s="7"/>
    </row>
    <row r="14" spans="1:6">
      <c r="A14" s="29">
        <v>4</v>
      </c>
      <c r="B14" s="1" t="s">
        <v>117</v>
      </c>
      <c r="D14" s="15">
        <f>+'SchE CWC'!C38</f>
        <v>0</v>
      </c>
      <c r="E14" s="24"/>
    </row>
    <row r="15" spans="1:6">
      <c r="A15" s="29"/>
      <c r="D15" s="7"/>
      <c r="E15" s="7"/>
    </row>
    <row r="16" spans="1:6">
      <c r="A16" s="29">
        <v>5</v>
      </c>
      <c r="B16" s="1" t="s">
        <v>118</v>
      </c>
      <c r="D16" s="21" t="e">
        <f>D12-D14</f>
        <v>#DIV/0!</v>
      </c>
      <c r="E16" s="21"/>
    </row>
    <row r="17" spans="1:5">
      <c r="A17" s="29"/>
      <c r="D17" s="7"/>
      <c r="E17" s="7"/>
    </row>
    <row r="18" spans="1:5" ht="15.75" thickBot="1">
      <c r="A18" s="29">
        <v>6</v>
      </c>
      <c r="B18" s="1" t="s">
        <v>119</v>
      </c>
      <c r="D18" s="22" t="e">
        <f>+-D16*'SchG Taxes'!C11</f>
        <v>#DIV/0!</v>
      </c>
      <c r="E18" s="24"/>
    </row>
    <row r="19" spans="1:5" ht="15.75" thickTop="1">
      <c r="A19" s="29"/>
      <c r="D19" s="7"/>
      <c r="E19" s="7"/>
    </row>
    <row r="20" spans="1:5" ht="15.75" thickBot="1">
      <c r="A20" s="29">
        <v>7</v>
      </c>
      <c r="B20" s="1" t="s">
        <v>120</v>
      </c>
      <c r="D20" s="22" t="e">
        <f>+-D16*'SchG Taxes'!C12</f>
        <v>#DIV/0!</v>
      </c>
      <c r="E20" s="24"/>
    </row>
    <row r="21" spans="1:5" ht="15.75" thickTop="1"/>
  </sheetData>
  <pageMargins left="0" right="0" top="0.5" bottom="0.5" header="0.25" footer="0.25"/>
  <pageSetup fitToHeight="0" orientation="landscape" r:id="rId1"/>
  <headerFooter>
    <oddFooter>&amp;R&amp;A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view="pageBreakPreview" zoomScale="60" zoomScaleNormal="100" workbookViewId="0"/>
  </sheetViews>
  <sheetFormatPr defaultColWidth="8.85546875" defaultRowHeight="15"/>
  <cols>
    <col min="1" max="1" width="8.85546875" style="1" collapsed="1"/>
    <col min="2" max="2" width="12.28515625" style="1" customWidth="1" collapsed="1"/>
    <col min="3" max="3" width="12.5703125" style="1" bestFit="1" customWidth="1" collapsed="1"/>
    <col min="4" max="4" width="8.85546875" style="1" collapsed="1"/>
    <col min="5" max="5" width="8.85546875" style="88"/>
    <col min="6" max="6" width="8.85546875" style="1" collapsed="1"/>
    <col min="7" max="7" width="8.85546875" style="1"/>
    <col min="8" max="16384" width="8.85546875" style="1" collapsed="1"/>
  </cols>
  <sheetData>
    <row r="1" spans="1:6" s="88" customFormat="1"/>
    <row r="2" spans="1:6">
      <c r="B2" s="106" t="s">
        <v>79</v>
      </c>
      <c r="C2" s="98"/>
      <c r="D2" s="104"/>
      <c r="F2" s="26"/>
    </row>
    <row r="3" spans="1:6" ht="15.75" customHeight="1">
      <c r="B3" s="106" t="s">
        <v>141</v>
      </c>
      <c r="C3" s="104"/>
      <c r="D3" s="104"/>
      <c r="F3" s="26"/>
    </row>
    <row r="4" spans="1:6">
      <c r="B4" s="106" t="s">
        <v>140</v>
      </c>
      <c r="C4" s="104"/>
      <c r="D4" s="104"/>
      <c r="F4" s="26"/>
    </row>
    <row r="5" spans="1:6" s="88" customFormat="1">
      <c r="B5" s="106"/>
      <c r="C5" s="104"/>
      <c r="D5" s="104"/>
      <c r="F5" s="26"/>
    </row>
    <row r="6" spans="1:6" s="88" customFormat="1">
      <c r="B6" s="106"/>
      <c r="C6" s="104"/>
      <c r="D6" s="104"/>
      <c r="F6" s="26"/>
    </row>
    <row r="7" spans="1:6" s="88" customFormat="1">
      <c r="B7" s="106"/>
      <c r="C7" s="104"/>
      <c r="D7" s="104"/>
      <c r="F7" s="26"/>
    </row>
    <row r="8" spans="1:6">
      <c r="F8" s="56"/>
    </row>
    <row r="9" spans="1:6">
      <c r="A9" s="29" t="s">
        <v>129</v>
      </c>
    </row>
    <row r="10" spans="1:6">
      <c r="A10" s="30" t="s">
        <v>130</v>
      </c>
      <c r="B10" s="29" t="s">
        <v>44</v>
      </c>
      <c r="C10" s="29" t="s">
        <v>45</v>
      </c>
    </row>
    <row r="11" spans="1:6">
      <c r="A11" s="94">
        <v>1</v>
      </c>
      <c r="B11" s="94" t="s">
        <v>11</v>
      </c>
      <c r="C11" s="139">
        <v>0.18492</v>
      </c>
      <c r="F11" s="45"/>
    </row>
    <row r="12" spans="1:6">
      <c r="A12" s="94">
        <v>2</v>
      </c>
      <c r="B12" s="94" t="s">
        <v>12</v>
      </c>
      <c r="C12" s="139">
        <v>9.8000000000000004E-2</v>
      </c>
      <c r="F12" s="45"/>
    </row>
    <row r="13" spans="1:6" s="88" customFormat="1" hidden="1">
      <c r="A13" s="94"/>
      <c r="B13" s="94"/>
      <c r="C13" s="139"/>
      <c r="F13" s="96"/>
    </row>
    <row r="14" spans="1:6">
      <c r="A14" s="94">
        <v>3</v>
      </c>
      <c r="B14" s="94" t="s">
        <v>13</v>
      </c>
      <c r="C14" s="139">
        <v>0.28742000000000001</v>
      </c>
    </row>
    <row r="15" spans="1:6">
      <c r="A15" s="94">
        <v>4</v>
      </c>
      <c r="B15" s="94" t="s">
        <v>14</v>
      </c>
      <c r="C15" s="139">
        <f>ROUND(+C14/(1-C14)+1,6)</f>
        <v>1.403351</v>
      </c>
    </row>
    <row r="19" spans="3:6">
      <c r="C19" s="86"/>
    </row>
    <row r="20" spans="3:6">
      <c r="C20" s="87"/>
    </row>
    <row r="22" spans="3:6">
      <c r="C22" s="85"/>
    </row>
    <row r="24" spans="3:6">
      <c r="C24" s="87"/>
      <c r="F24" s="5"/>
    </row>
    <row r="25" spans="3:6">
      <c r="C25" s="87"/>
    </row>
  </sheetData>
  <pageMargins left="0" right="0" top="0.5" bottom="0.5" header="0.25" footer="0.25"/>
  <pageSetup fitToHeight="0" orientation="landscape" r:id="rId1"/>
  <headerFooter>
    <oddFooter>&amp;R&amp;A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view="pageBreakPreview" zoomScale="60" zoomScaleNormal="100" workbookViewId="0">
      <selection activeCell="B12" sqref="B12"/>
    </sheetView>
  </sheetViews>
  <sheetFormatPr defaultColWidth="8.85546875" defaultRowHeight="15"/>
  <cols>
    <col min="1" max="1" width="8.85546875" style="70" collapsed="1"/>
    <col min="2" max="2" width="14.85546875" style="70" bestFit="1" customWidth="1" collapsed="1"/>
    <col min="3" max="3" width="15.140625" style="70" customWidth="1" collapsed="1"/>
    <col min="4" max="4" width="10.7109375" style="70" customWidth="1" collapsed="1"/>
    <col min="5" max="6" width="11.28515625" style="70" customWidth="1" collapsed="1"/>
    <col min="7" max="7" width="8.85546875" style="70" collapsed="1"/>
    <col min="8" max="8" width="10.7109375" style="70" customWidth="1" collapsed="1"/>
    <col min="9" max="11" width="8.85546875" style="70" collapsed="1"/>
    <col min="12" max="12" width="9.140625" style="70" customWidth="1" collapsed="1"/>
    <col min="13" max="13" width="8.85546875" style="70" collapsed="1"/>
    <col min="14" max="14" width="8.85546875" style="70"/>
    <col min="15" max="16384" width="8.85546875" style="70" collapsed="1"/>
  </cols>
  <sheetData>
    <row r="1" spans="1:13" s="93" customFormat="1"/>
    <row r="2" spans="1:13">
      <c r="C2" s="98" t="s">
        <v>79</v>
      </c>
      <c r="D2" s="104"/>
      <c r="E2" s="104"/>
      <c r="H2" s="79"/>
    </row>
    <row r="3" spans="1:13" ht="15.75">
      <c r="C3" s="99" t="s">
        <v>3</v>
      </c>
      <c r="D3" s="105"/>
      <c r="E3" s="105"/>
      <c r="H3" s="79"/>
    </row>
    <row r="4" spans="1:13">
      <c r="C4" s="98" t="s">
        <v>140</v>
      </c>
      <c r="D4" s="104"/>
      <c r="E4" s="104"/>
      <c r="H4" s="79"/>
    </row>
    <row r="6" spans="1:13">
      <c r="B6" s="80"/>
      <c r="F6" s="78"/>
    </row>
    <row r="7" spans="1:13">
      <c r="A7" s="70" t="s">
        <v>128</v>
      </c>
      <c r="C7" s="74" t="s">
        <v>15</v>
      </c>
      <c r="D7" s="74"/>
      <c r="E7" s="74"/>
      <c r="F7" s="78"/>
    </row>
    <row r="8" spans="1:13">
      <c r="C8" s="74" t="s">
        <v>16</v>
      </c>
      <c r="D8" s="74"/>
      <c r="E8" s="74" t="s">
        <v>17</v>
      </c>
      <c r="F8" s="74" t="s">
        <v>18</v>
      </c>
    </row>
    <row r="9" spans="1:13">
      <c r="C9" s="81" t="s">
        <v>19</v>
      </c>
      <c r="D9" s="81" t="s">
        <v>20</v>
      </c>
      <c r="E9" s="81" t="s">
        <v>21</v>
      </c>
      <c r="F9" s="81" t="s">
        <v>22</v>
      </c>
    </row>
    <row r="10" spans="1:13">
      <c r="B10" s="74"/>
      <c r="C10" s="74" t="s">
        <v>44</v>
      </c>
      <c r="D10" s="74" t="s">
        <v>45</v>
      </c>
      <c r="E10" s="74" t="s">
        <v>52</v>
      </c>
      <c r="F10" s="74" t="s">
        <v>46</v>
      </c>
    </row>
    <row r="11" spans="1:13">
      <c r="A11" s="100" t="s">
        <v>156</v>
      </c>
      <c r="B11" s="101" t="s">
        <v>23</v>
      </c>
      <c r="C11" s="97"/>
    </row>
    <row r="12" spans="1:13">
      <c r="A12" s="97">
        <v>1</v>
      </c>
      <c r="B12" s="70" t="s">
        <v>138</v>
      </c>
      <c r="C12" s="117"/>
      <c r="D12" s="82" t="e">
        <f>ROUND(+C12/C18,4)</f>
        <v>#DIV/0!</v>
      </c>
      <c r="E12" s="82"/>
      <c r="F12" s="82" t="e">
        <f>+D12*E12</f>
        <v>#DIV/0!</v>
      </c>
      <c r="J12" s="43"/>
      <c r="K12" s="82"/>
      <c r="L12" s="83"/>
      <c r="M12" s="83"/>
    </row>
    <row r="13" spans="1:13">
      <c r="A13" s="97"/>
      <c r="C13" s="118"/>
      <c r="D13" s="82"/>
      <c r="E13" s="82"/>
      <c r="F13" s="82"/>
      <c r="J13" s="75"/>
      <c r="K13" s="82"/>
      <c r="M13" s="83"/>
    </row>
    <row r="14" spans="1:13">
      <c r="A14" s="97">
        <v>2</v>
      </c>
      <c r="B14" s="70" t="s">
        <v>24</v>
      </c>
      <c r="C14" s="118"/>
      <c r="D14" s="82" t="e">
        <f>+C14/C18</f>
        <v>#DIV/0!</v>
      </c>
      <c r="E14" s="82"/>
      <c r="F14" s="82" t="e">
        <f>+D14*E14</f>
        <v>#DIV/0!</v>
      </c>
      <c r="J14" s="75"/>
      <c r="K14" s="82"/>
      <c r="L14" s="83"/>
      <c r="M14" s="83"/>
    </row>
    <row r="15" spans="1:13">
      <c r="A15" s="97"/>
      <c r="C15" s="118"/>
      <c r="D15" s="82"/>
      <c r="E15" s="82"/>
      <c r="F15" s="82"/>
      <c r="J15" s="75"/>
      <c r="K15" s="82"/>
    </row>
    <row r="16" spans="1:13">
      <c r="A16" s="97">
        <v>3</v>
      </c>
      <c r="B16" s="70" t="s">
        <v>25</v>
      </c>
      <c r="C16" s="119"/>
      <c r="D16" s="82" t="e">
        <f>ROUND(+C16/C18,4)</f>
        <v>#DIV/0!</v>
      </c>
      <c r="E16" s="82"/>
      <c r="F16" s="27" t="e">
        <f>+D16*E16</f>
        <v>#DIV/0!</v>
      </c>
      <c r="J16" s="44"/>
      <c r="K16" s="82"/>
      <c r="L16" s="83"/>
    </row>
    <row r="17" spans="1:6">
      <c r="A17" s="97"/>
      <c r="C17" s="97"/>
      <c r="E17" s="82"/>
      <c r="F17" s="82"/>
    </row>
    <row r="18" spans="1:6" ht="15.75" thickBot="1">
      <c r="A18" s="97">
        <v>4</v>
      </c>
      <c r="B18" s="70" t="s">
        <v>53</v>
      </c>
      <c r="C18" s="120">
        <f>+SUM(C12:C16)</f>
        <v>0</v>
      </c>
      <c r="E18" s="82"/>
      <c r="F18" s="84" t="e">
        <f>+F12+F14+F16</f>
        <v>#DIV/0!</v>
      </c>
    </row>
    <row r="19" spans="1:6" ht="15.75" thickTop="1">
      <c r="C19" s="97"/>
      <c r="E19" s="82"/>
      <c r="F19" s="82"/>
    </row>
    <row r="20" spans="1:6">
      <c r="C20" s="97"/>
      <c r="E20" s="82"/>
      <c r="F20" s="82"/>
    </row>
    <row r="21" spans="1:6">
      <c r="C21" s="97"/>
    </row>
    <row r="22" spans="1:6">
      <c r="C22" s="97"/>
    </row>
    <row r="23" spans="1:6">
      <c r="C23" s="97"/>
    </row>
  </sheetData>
  <pageMargins left="0" right="0" top="0.5" bottom="0.5" header="0.25" footer="0.25"/>
  <pageSetup fitToHeight="0" orientation="landscape" r:id="rId1"/>
  <headerFooter>
    <oddFooter>&amp;R&amp;A</oddFooter>
  </headerFooter>
  <customProperties>
    <customPr name="_pios_id" r:id="rId2"/>
  </customProperties>
  <ignoredErrors>
    <ignoredError sqref="D12 D14 D16 F16 F14 F1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view="pageBreakPreview" zoomScale="60" zoomScaleNormal="80" workbookViewId="0"/>
  </sheetViews>
  <sheetFormatPr defaultColWidth="8.85546875" defaultRowHeight="15"/>
  <cols>
    <col min="1" max="1" width="9.28515625" style="1" bestFit="1" customWidth="1" collapsed="1"/>
    <col min="2" max="2" width="35.7109375" style="1" customWidth="1" collapsed="1"/>
    <col min="3" max="9" width="16.7109375" style="1" customWidth="1" collapsed="1"/>
    <col min="10" max="10" width="8.85546875" style="1" collapsed="1"/>
    <col min="11" max="12" width="8.85546875" style="1"/>
    <col min="13" max="16384" width="8.85546875" style="1" collapsed="1"/>
  </cols>
  <sheetData>
    <row r="1" spans="1:9" s="88" customFormat="1"/>
    <row r="2" spans="1:9">
      <c r="A2" s="8"/>
      <c r="C2" s="9"/>
      <c r="E2" s="98" t="s">
        <v>79</v>
      </c>
      <c r="F2" s="104"/>
      <c r="H2" s="26"/>
    </row>
    <row r="3" spans="1:9" ht="15.75" customHeight="1">
      <c r="A3" s="8"/>
      <c r="C3" s="9"/>
      <c r="E3" s="98" t="s">
        <v>127</v>
      </c>
      <c r="F3" s="104"/>
      <c r="H3" s="26"/>
    </row>
    <row r="4" spans="1:9">
      <c r="A4" s="8"/>
      <c r="C4" s="9"/>
      <c r="E4" s="98" t="s">
        <v>140</v>
      </c>
      <c r="F4" s="104"/>
      <c r="H4" s="26"/>
    </row>
    <row r="5" spans="1:9">
      <c r="A5" s="8"/>
      <c r="C5" s="9"/>
      <c r="H5" s="58"/>
    </row>
    <row r="6" spans="1:9">
      <c r="A6" s="8"/>
      <c r="C6" s="9"/>
    </row>
    <row r="7" spans="1:9">
      <c r="A7" s="8"/>
      <c r="C7" s="9"/>
      <c r="G7" s="29" t="s">
        <v>53</v>
      </c>
      <c r="H7" s="29"/>
      <c r="I7" s="29" t="s">
        <v>57</v>
      </c>
    </row>
    <row r="8" spans="1:9">
      <c r="A8" s="8"/>
      <c r="C8" s="11"/>
      <c r="D8" s="29" t="s">
        <v>53</v>
      </c>
      <c r="E8" s="29" t="s">
        <v>53</v>
      </c>
      <c r="F8" s="29" t="s">
        <v>80</v>
      </c>
      <c r="G8" s="29" t="s">
        <v>58</v>
      </c>
      <c r="H8" s="29"/>
      <c r="I8" s="29" t="s">
        <v>59</v>
      </c>
    </row>
    <row r="9" spans="1:9">
      <c r="A9" s="8"/>
      <c r="C9" s="36" t="s">
        <v>134</v>
      </c>
      <c r="D9" s="33" t="s">
        <v>60</v>
      </c>
      <c r="E9" s="33" t="s">
        <v>60</v>
      </c>
      <c r="F9" s="33" t="s">
        <v>81</v>
      </c>
      <c r="G9" s="33" t="s">
        <v>61</v>
      </c>
      <c r="H9" s="33" t="s">
        <v>62</v>
      </c>
      <c r="I9" s="33" t="s">
        <v>62</v>
      </c>
    </row>
    <row r="10" spans="1:9">
      <c r="A10" s="12"/>
      <c r="C10" s="42" t="s">
        <v>142</v>
      </c>
      <c r="D10" s="34" t="s">
        <v>63</v>
      </c>
      <c r="E10" s="34" t="s">
        <v>64</v>
      </c>
      <c r="F10" s="34" t="s">
        <v>82</v>
      </c>
      <c r="G10" s="34" t="s">
        <v>65</v>
      </c>
      <c r="H10" s="34" t="s">
        <v>66</v>
      </c>
      <c r="I10" s="34" t="s">
        <v>66</v>
      </c>
    </row>
    <row r="11" spans="1:9">
      <c r="A11" s="103" t="s">
        <v>1</v>
      </c>
      <c r="B11" s="29"/>
      <c r="C11" s="11" t="s">
        <v>44</v>
      </c>
      <c r="D11" s="29" t="s">
        <v>45</v>
      </c>
      <c r="E11" s="29" t="s">
        <v>52</v>
      </c>
      <c r="F11" s="29" t="s">
        <v>46</v>
      </c>
      <c r="G11" s="29" t="s">
        <v>47</v>
      </c>
      <c r="H11" s="29" t="s">
        <v>48</v>
      </c>
      <c r="I11" s="29" t="s">
        <v>49</v>
      </c>
    </row>
    <row r="12" spans="1:9">
      <c r="A12" s="12">
        <v>1</v>
      </c>
      <c r="B12" s="13" t="s">
        <v>67</v>
      </c>
      <c r="C12" s="121"/>
      <c r="D12" s="122">
        <f>+'SchC IS Adj Pg2'!Q10</f>
        <v>0</v>
      </c>
      <c r="E12" s="122">
        <f>+'SchC IS Adj Pg3'!O11</f>
        <v>0</v>
      </c>
      <c r="F12" s="122">
        <f>+'SchC IS Adj Pg 4'!N11</f>
        <v>0</v>
      </c>
      <c r="G12" s="122">
        <f>SUM(C12:F12)</f>
        <v>0</v>
      </c>
      <c r="H12" s="122" t="e">
        <f>+H25*'SchG Taxes'!C15</f>
        <v>#DIV/0!</v>
      </c>
      <c r="I12" s="122" t="e">
        <f>+G12+H12</f>
        <v>#DIV/0!</v>
      </c>
    </row>
    <row r="13" spans="1:9">
      <c r="A13" s="12"/>
      <c r="C13" s="121"/>
      <c r="D13" s="122"/>
      <c r="E13" s="122"/>
      <c r="F13" s="122"/>
      <c r="G13" s="122"/>
      <c r="H13" s="122"/>
      <c r="I13" s="122"/>
    </row>
    <row r="14" spans="1:9">
      <c r="A14" s="12"/>
      <c r="B14" s="1" t="s">
        <v>68</v>
      </c>
      <c r="C14" s="121"/>
      <c r="D14" s="122"/>
      <c r="E14" s="122"/>
      <c r="F14" s="122"/>
      <c r="G14" s="122"/>
      <c r="H14" s="122"/>
      <c r="I14" s="122"/>
    </row>
    <row r="15" spans="1:9">
      <c r="A15" s="12">
        <v>2</v>
      </c>
      <c r="B15" s="13" t="s">
        <v>69</v>
      </c>
      <c r="C15" s="121"/>
      <c r="D15" s="122">
        <f>+'SchC IS Adj Pg2'!Q13</f>
        <v>0</v>
      </c>
      <c r="E15" s="122">
        <f>+'SchC IS Adj Pg3'!O14</f>
        <v>0</v>
      </c>
      <c r="F15" s="122">
        <f>+'SchC IS Adj Pg 4'!N14</f>
        <v>0</v>
      </c>
      <c r="G15" s="122">
        <f t="shared" ref="G15:G23" si="0">SUM(C15:F15)</f>
        <v>0</v>
      </c>
      <c r="H15" s="122"/>
      <c r="I15" s="122">
        <f t="shared" ref="I15:I23" si="1">+G15+H15</f>
        <v>0</v>
      </c>
    </row>
    <row r="16" spans="1:9">
      <c r="A16" s="12">
        <v>3</v>
      </c>
      <c r="B16" s="13" t="s">
        <v>70</v>
      </c>
      <c r="C16" s="121"/>
      <c r="D16" s="122">
        <f>+'SchC IS Adj Pg2'!Q14</f>
        <v>0</v>
      </c>
      <c r="E16" s="122">
        <f>+'SchC IS Adj Pg3'!O15</f>
        <v>0</v>
      </c>
      <c r="F16" s="122">
        <f>+'SchC IS Adj Pg 4'!N15</f>
        <v>0</v>
      </c>
      <c r="G16" s="122">
        <f t="shared" si="0"/>
        <v>0</v>
      </c>
      <c r="H16" s="122"/>
      <c r="I16" s="122">
        <f t="shared" si="1"/>
        <v>0</v>
      </c>
    </row>
    <row r="17" spans="1:9">
      <c r="A17" s="12">
        <v>4</v>
      </c>
      <c r="B17" s="1" t="s">
        <v>71</v>
      </c>
      <c r="C17" s="121"/>
      <c r="D17" s="122">
        <f>+'SchC IS Adj Pg2'!Q15</f>
        <v>0</v>
      </c>
      <c r="E17" s="122">
        <f>+'SchC IS Adj Pg3'!O16</f>
        <v>0</v>
      </c>
      <c r="F17" s="122">
        <f>+'SchC IS Adj Pg 4'!N16</f>
        <v>0</v>
      </c>
      <c r="G17" s="122">
        <f t="shared" si="0"/>
        <v>0</v>
      </c>
      <c r="H17" s="122"/>
      <c r="I17" s="122">
        <f t="shared" si="1"/>
        <v>0</v>
      </c>
    </row>
    <row r="18" spans="1:9">
      <c r="A18" s="12">
        <v>5</v>
      </c>
      <c r="B18" s="1" t="s">
        <v>72</v>
      </c>
      <c r="C18" s="121"/>
      <c r="D18" s="122">
        <f>+'SchC IS Adj Pg2'!Q16</f>
        <v>0</v>
      </c>
      <c r="E18" s="122">
        <f>+'SchC IS Adj Pg3'!O17</f>
        <v>0</v>
      </c>
      <c r="F18" s="122">
        <f>+'SchC IS Adj Pg 4'!N17</f>
        <v>0</v>
      </c>
      <c r="G18" s="122">
        <f t="shared" si="0"/>
        <v>0</v>
      </c>
      <c r="H18" s="122"/>
      <c r="I18" s="122">
        <f t="shared" si="1"/>
        <v>0</v>
      </c>
    </row>
    <row r="19" spans="1:9">
      <c r="A19" s="12">
        <v>6</v>
      </c>
      <c r="B19" s="1" t="s">
        <v>73</v>
      </c>
      <c r="C19" s="121"/>
      <c r="D19" s="122">
        <f>+'SchC IS Adj Pg2'!Q17</f>
        <v>0</v>
      </c>
      <c r="E19" s="122">
        <f>+'SchC IS Adj Pg3'!O18</f>
        <v>0</v>
      </c>
      <c r="F19" s="122">
        <f>+'SchC IS Adj Pg 4'!N18</f>
        <v>0</v>
      </c>
      <c r="G19" s="122">
        <f t="shared" si="0"/>
        <v>0</v>
      </c>
      <c r="H19" s="122"/>
      <c r="I19" s="122">
        <f t="shared" si="1"/>
        <v>0</v>
      </c>
    </row>
    <row r="20" spans="1:9">
      <c r="A20" s="12">
        <v>7</v>
      </c>
      <c r="B20" s="1" t="s">
        <v>74</v>
      </c>
      <c r="C20" s="121"/>
      <c r="D20" s="122">
        <f>+'SchC IS Adj Pg2'!Q18</f>
        <v>0</v>
      </c>
      <c r="E20" s="122">
        <f>+'SchC IS Adj Pg3'!O19</f>
        <v>0</v>
      </c>
      <c r="F20" s="122" t="e">
        <f>+'SchC IS Adj Pg 4'!N19</f>
        <v>#DIV/0!</v>
      </c>
      <c r="G20" s="122" t="e">
        <f t="shared" si="0"/>
        <v>#DIV/0!</v>
      </c>
      <c r="H20" s="122" t="e">
        <f>+H12*'SchG Taxes'!C11</f>
        <v>#DIV/0!</v>
      </c>
      <c r="I20" s="122" t="e">
        <f t="shared" si="1"/>
        <v>#DIV/0!</v>
      </c>
    </row>
    <row r="21" spans="1:9">
      <c r="A21" s="12">
        <v>8</v>
      </c>
      <c r="B21" s="1" t="s">
        <v>75</v>
      </c>
      <c r="C21" s="121"/>
      <c r="D21" s="122">
        <f>+'SchC IS Adj Pg2'!Q19</f>
        <v>0</v>
      </c>
      <c r="E21" s="122">
        <f>+'SchC IS Adj Pg3'!O20</f>
        <v>0</v>
      </c>
      <c r="F21" s="122" t="e">
        <f>+'SchC IS Adj Pg 4'!N20</f>
        <v>#DIV/0!</v>
      </c>
      <c r="G21" s="122" t="e">
        <f t="shared" si="0"/>
        <v>#DIV/0!</v>
      </c>
      <c r="H21" s="122" t="e">
        <f>+H12*'SchG Taxes'!C12</f>
        <v>#DIV/0!</v>
      </c>
      <c r="I21" s="122" t="e">
        <f t="shared" si="1"/>
        <v>#DIV/0!</v>
      </c>
    </row>
    <row r="22" spans="1:9">
      <c r="A22" s="12">
        <v>9</v>
      </c>
      <c r="B22" s="23" t="s">
        <v>76</v>
      </c>
      <c r="C22" s="123"/>
      <c r="D22" s="124">
        <f>+'SchC IS Adj Pg2'!Q20</f>
        <v>0</v>
      </c>
      <c r="E22" s="124">
        <f>+'SchC IS Adj Pg3'!O21</f>
        <v>0</v>
      </c>
      <c r="F22" s="124">
        <f>+'SchC IS Adj Pg 4'!N21</f>
        <v>0</v>
      </c>
      <c r="G22" s="124">
        <f t="shared" si="0"/>
        <v>0</v>
      </c>
      <c r="H22" s="124"/>
      <c r="I22" s="124">
        <f t="shared" si="1"/>
        <v>0</v>
      </c>
    </row>
    <row r="23" spans="1:9">
      <c r="A23" s="12">
        <v>10</v>
      </c>
      <c r="B23" s="13" t="s">
        <v>77</v>
      </c>
      <c r="C23" s="121">
        <f>SUM(C15:C22)</f>
        <v>0</v>
      </c>
      <c r="D23" s="121">
        <f>SUM(D15:D22)</f>
        <v>0</v>
      </c>
      <c r="E23" s="121">
        <f>SUM(E15:E22)</f>
        <v>0</v>
      </c>
      <c r="F23" s="122" t="e">
        <f>SUM(F15:F22)</f>
        <v>#DIV/0!</v>
      </c>
      <c r="G23" s="122" t="e">
        <f t="shared" si="0"/>
        <v>#DIV/0!</v>
      </c>
      <c r="H23" s="122" t="e">
        <f>+SUM(H15:H22)</f>
        <v>#DIV/0!</v>
      </c>
      <c r="I23" s="122" t="e">
        <f t="shared" si="1"/>
        <v>#DIV/0!</v>
      </c>
    </row>
    <row r="24" spans="1:9">
      <c r="A24" s="12"/>
      <c r="B24" s="13"/>
      <c r="C24" s="121"/>
      <c r="D24" s="122"/>
      <c r="E24" s="122"/>
      <c r="F24" s="122"/>
      <c r="G24" s="122"/>
      <c r="H24" s="122"/>
      <c r="I24" s="122"/>
    </row>
    <row r="25" spans="1:9" ht="15.75" thickBot="1">
      <c r="A25" s="12">
        <v>11</v>
      </c>
      <c r="B25" s="13" t="s">
        <v>78</v>
      </c>
      <c r="C25" s="125">
        <f>+C12-C23</f>
        <v>0</v>
      </c>
      <c r="D25" s="126">
        <f>+D12-D23</f>
        <v>0</v>
      </c>
      <c r="E25" s="126">
        <f>+E12-E23</f>
        <v>0</v>
      </c>
      <c r="F25" s="126" t="e">
        <f>+F12-F23</f>
        <v>#DIV/0!</v>
      </c>
      <c r="G25" s="126" t="e">
        <f>ROUND(SUM(C25:F25),0)</f>
        <v>#DIV/0!</v>
      </c>
      <c r="H25" s="126" t="e">
        <f>+I25-G25</f>
        <v>#DIV/0!</v>
      </c>
      <c r="I25" s="126" t="e">
        <f>+'SchA Revenue Requirement'!C12</f>
        <v>#DIV/0!</v>
      </c>
    </row>
    <row r="26" spans="1:9" ht="15.75" thickTop="1">
      <c r="A26" s="8"/>
      <c r="C26" s="9"/>
      <c r="D26" s="13"/>
    </row>
    <row r="27" spans="1:9">
      <c r="A27" s="8"/>
      <c r="C27" s="9"/>
      <c r="D27" s="13"/>
      <c r="G27" s="13"/>
    </row>
    <row r="28" spans="1:9">
      <c r="C28" s="29"/>
      <c r="D28" s="29"/>
      <c r="E28" s="29"/>
      <c r="F28" s="29"/>
      <c r="G28" s="29"/>
      <c r="H28" s="29"/>
      <c r="I28" s="94"/>
    </row>
    <row r="29" spans="1:9">
      <c r="C29" s="29"/>
      <c r="D29" s="29"/>
      <c r="E29" s="29"/>
      <c r="F29" s="29"/>
      <c r="G29" s="29"/>
      <c r="H29" s="29"/>
      <c r="I29" s="94"/>
    </row>
    <row r="30" spans="1:9">
      <c r="C30" s="29"/>
      <c r="D30" s="97"/>
      <c r="E30" s="97"/>
      <c r="F30" s="97"/>
      <c r="G30" s="29"/>
    </row>
  </sheetData>
  <pageMargins left="0" right="0" top="0.5" bottom="0.5" header="0.25" footer="0.25"/>
  <pageSetup scale="82" fitToHeight="0" orientation="landscape" r:id="rId1"/>
  <headerFooter>
    <oddFooter>&amp;R&amp;A</oddFooter>
  </headerFooter>
  <customProperties>
    <customPr name="_pios_id" r:id="rId2"/>
  </customProperties>
  <ignoredErrors>
    <ignoredError sqref="H12:I12 G23:I23 G25:I25 F23 F25 F21 G20:G21 H20:H21 I20:I21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80" workbookViewId="0"/>
  </sheetViews>
  <sheetFormatPr defaultColWidth="8.85546875" defaultRowHeight="15"/>
  <cols>
    <col min="1" max="1" width="9.28515625" style="1" bestFit="1" customWidth="1" collapsed="1"/>
    <col min="2" max="2" width="32.42578125" style="1" bestFit="1" customWidth="1" collapsed="1"/>
    <col min="3" max="3" width="10.42578125" style="1" bestFit="1" customWidth="1" collapsed="1"/>
    <col min="4" max="5" width="12.7109375" style="1" customWidth="1" collapsed="1"/>
    <col min="6" max="6" width="10.7109375" style="88" bestFit="1" customWidth="1"/>
    <col min="7" max="7" width="11.28515625" style="1" bestFit="1" customWidth="1" collapsed="1"/>
    <col min="8" max="8" width="11.5703125" style="1" customWidth="1" collapsed="1"/>
    <col min="9" max="9" width="12.7109375" style="1" bestFit="1" customWidth="1" collapsed="1"/>
    <col min="10" max="10" width="10.5703125" style="1" bestFit="1" customWidth="1" collapsed="1"/>
    <col min="11" max="11" width="8.5703125" style="1" bestFit="1" customWidth="1" collapsed="1"/>
    <col min="12" max="12" width="11.42578125" style="1" bestFit="1" customWidth="1" collapsed="1"/>
    <col min="13" max="13" width="11.42578125" style="64" bestFit="1" customWidth="1"/>
    <col min="14" max="14" width="10.7109375" style="64" bestFit="1" customWidth="1"/>
    <col min="15" max="15" width="10.5703125" style="64" bestFit="1" customWidth="1"/>
    <col min="16" max="16" width="12.28515625" style="1" customWidth="1" collapsed="1"/>
    <col min="17" max="17" width="12.140625" style="1" bestFit="1" customWidth="1" collapsed="1"/>
    <col min="18" max="18" width="24" style="1" bestFit="1" customWidth="1" collapsed="1"/>
    <col min="19" max="20" width="8.85546875" style="1"/>
    <col min="21" max="16384" width="8.85546875" style="1" collapsed="1"/>
  </cols>
  <sheetData>
    <row r="1" spans="1:18" s="88" customFormat="1"/>
    <row r="2" spans="1:18">
      <c r="A2" s="8"/>
      <c r="C2" s="9"/>
      <c r="D2" s="9"/>
      <c r="E2" s="9"/>
      <c r="F2" s="90"/>
      <c r="H2" s="106" t="s">
        <v>79</v>
      </c>
      <c r="I2" s="104"/>
      <c r="P2" s="26"/>
    </row>
    <row r="3" spans="1:18">
      <c r="A3" s="8"/>
      <c r="C3" s="9"/>
      <c r="D3" s="9"/>
      <c r="E3" s="9"/>
      <c r="F3" s="90"/>
      <c r="H3" s="106" t="s">
        <v>127</v>
      </c>
      <c r="I3" s="104"/>
      <c r="P3" s="26"/>
    </row>
    <row r="4" spans="1:18">
      <c r="A4" s="8"/>
      <c r="C4" s="9"/>
      <c r="D4" s="9"/>
      <c r="E4" s="9"/>
      <c r="F4" s="90"/>
      <c r="H4" s="106" t="s">
        <v>140</v>
      </c>
      <c r="I4" s="104"/>
      <c r="P4" s="26"/>
    </row>
    <row r="5" spans="1:18">
      <c r="A5" s="8"/>
      <c r="C5" s="9"/>
      <c r="D5" s="9"/>
      <c r="E5" s="9"/>
      <c r="F5" s="90"/>
      <c r="G5" s="9"/>
      <c r="H5" s="9"/>
      <c r="P5" s="59"/>
    </row>
    <row r="6" spans="1:18">
      <c r="A6" s="8"/>
      <c r="C6" s="9"/>
      <c r="D6" s="9"/>
      <c r="E6" s="9"/>
      <c r="F6" s="90"/>
      <c r="G6" s="9"/>
      <c r="H6" s="9"/>
    </row>
    <row r="7" spans="1:18">
      <c r="A7" s="8"/>
      <c r="C7" s="91"/>
      <c r="D7" s="91"/>
      <c r="E7" s="11"/>
      <c r="F7" s="91"/>
      <c r="G7" s="11"/>
      <c r="H7" s="11"/>
      <c r="I7" s="29"/>
      <c r="J7" s="29"/>
      <c r="K7" s="29"/>
      <c r="L7" s="29"/>
      <c r="M7" s="71"/>
      <c r="N7" s="71"/>
      <c r="O7" s="71"/>
      <c r="P7" s="71"/>
      <c r="Q7" s="33" t="s">
        <v>84</v>
      </c>
    </row>
    <row r="8" spans="1:18">
      <c r="A8" s="12"/>
      <c r="B8" s="40"/>
      <c r="C8" s="35"/>
      <c r="D8" s="35"/>
      <c r="E8" s="35"/>
      <c r="F8" s="35"/>
      <c r="G8" s="35"/>
      <c r="H8" s="34"/>
      <c r="I8" s="34"/>
      <c r="J8" s="34"/>
      <c r="K8" s="34"/>
      <c r="L8" s="34"/>
      <c r="M8" s="73"/>
      <c r="N8" s="73"/>
      <c r="O8" s="73"/>
      <c r="P8" s="73"/>
      <c r="Q8" s="30" t="s">
        <v>53</v>
      </c>
    </row>
    <row r="9" spans="1:18">
      <c r="A9" s="103" t="s">
        <v>1</v>
      </c>
      <c r="B9" s="29"/>
      <c r="C9" s="11" t="s">
        <v>44</v>
      </c>
      <c r="D9" s="11" t="s">
        <v>45</v>
      </c>
      <c r="E9" s="11" t="s">
        <v>52</v>
      </c>
      <c r="F9" s="91" t="s">
        <v>46</v>
      </c>
      <c r="G9" s="91" t="s">
        <v>47</v>
      </c>
      <c r="H9" s="94" t="s">
        <v>48</v>
      </c>
      <c r="I9" s="94" t="s">
        <v>49</v>
      </c>
      <c r="J9" s="94" t="s">
        <v>50</v>
      </c>
      <c r="K9" s="94" t="s">
        <v>51</v>
      </c>
      <c r="L9" s="94" t="s">
        <v>55</v>
      </c>
      <c r="M9" s="94" t="s">
        <v>56</v>
      </c>
      <c r="N9" s="94" t="s">
        <v>124</v>
      </c>
      <c r="O9" s="94" t="s">
        <v>135</v>
      </c>
      <c r="P9" s="94" t="s">
        <v>136</v>
      </c>
      <c r="Q9" s="29" t="s">
        <v>139</v>
      </c>
    </row>
    <row r="10" spans="1:18">
      <c r="A10" s="12">
        <v>1</v>
      </c>
      <c r="B10" s="13" t="s">
        <v>67</v>
      </c>
      <c r="C10" s="92"/>
      <c r="D10" s="92"/>
      <c r="E10" s="92"/>
      <c r="F10" s="92"/>
      <c r="G10" s="92"/>
      <c r="H10" s="92"/>
      <c r="I10" s="57"/>
      <c r="J10" s="7"/>
      <c r="K10" s="7"/>
      <c r="L10" s="7"/>
      <c r="M10" s="66"/>
      <c r="N10" s="66"/>
      <c r="O10" s="66"/>
      <c r="P10" s="66"/>
      <c r="Q10" s="7">
        <f>SUM(C10:P10)</f>
        <v>0</v>
      </c>
      <c r="R10" s="88"/>
    </row>
    <row r="11" spans="1:18">
      <c r="A11" s="12"/>
      <c r="C11" s="7"/>
      <c r="D11" s="7"/>
      <c r="E11" s="7"/>
      <c r="F11" s="89"/>
      <c r="G11" s="7"/>
      <c r="H11" s="7"/>
      <c r="I11" s="7"/>
      <c r="J11" s="7"/>
      <c r="K11" s="7"/>
      <c r="L11" s="7"/>
      <c r="M11" s="66"/>
      <c r="N11" s="66"/>
      <c r="O11" s="66"/>
      <c r="P11" s="66"/>
      <c r="Q11" s="7"/>
    </row>
    <row r="12" spans="1:18">
      <c r="A12" s="12"/>
      <c r="B12" s="1" t="s">
        <v>68</v>
      </c>
      <c r="C12" s="7"/>
      <c r="D12" s="7"/>
      <c r="E12" s="7"/>
      <c r="F12" s="89"/>
      <c r="G12" s="7"/>
      <c r="H12" s="7"/>
      <c r="I12" s="7"/>
      <c r="J12" s="7"/>
      <c r="K12" s="7"/>
      <c r="L12" s="7"/>
      <c r="M12" s="66"/>
      <c r="N12" s="66"/>
      <c r="O12" s="66"/>
      <c r="P12" s="66"/>
      <c r="Q12" s="7"/>
    </row>
    <row r="13" spans="1:18">
      <c r="A13" s="12">
        <v>2</v>
      </c>
      <c r="B13" s="13" t="s">
        <v>69</v>
      </c>
      <c r="C13" s="7"/>
      <c r="D13" s="7"/>
      <c r="E13" s="7"/>
      <c r="F13" s="89"/>
      <c r="G13" s="7"/>
      <c r="H13" s="7"/>
      <c r="I13" s="69"/>
      <c r="J13" s="69"/>
      <c r="K13" s="69"/>
      <c r="L13" s="69"/>
      <c r="M13" s="69"/>
      <c r="N13" s="66"/>
      <c r="O13" s="66"/>
      <c r="P13" s="66"/>
      <c r="Q13" s="7">
        <f t="shared" ref="Q13:Q21" si="0">SUM(C13:P13)</f>
        <v>0</v>
      </c>
    </row>
    <row r="14" spans="1:18">
      <c r="A14" s="12">
        <v>3</v>
      </c>
      <c r="B14" s="13" t="s">
        <v>70</v>
      </c>
      <c r="C14" s="7"/>
      <c r="D14" s="7"/>
      <c r="E14" s="7"/>
      <c r="F14" s="89"/>
      <c r="G14" s="7"/>
      <c r="H14" s="7"/>
      <c r="I14" s="7"/>
      <c r="J14" s="7"/>
      <c r="K14" s="7"/>
      <c r="L14" s="7"/>
      <c r="M14" s="66"/>
      <c r="N14" s="66"/>
      <c r="O14" s="66"/>
      <c r="P14" s="7"/>
      <c r="Q14" s="7">
        <f t="shared" si="0"/>
        <v>0</v>
      </c>
    </row>
    <row r="15" spans="1:18">
      <c r="A15" s="12">
        <v>4</v>
      </c>
      <c r="B15" s="1" t="s">
        <v>71</v>
      </c>
      <c r="C15" s="7"/>
      <c r="D15" s="7"/>
      <c r="E15" s="7"/>
      <c r="F15" s="89"/>
      <c r="G15" s="7"/>
      <c r="H15" s="7"/>
      <c r="I15" s="7"/>
      <c r="J15" s="7"/>
      <c r="K15" s="7"/>
      <c r="L15" s="7"/>
      <c r="M15" s="66"/>
      <c r="N15" s="66"/>
      <c r="O15" s="66"/>
      <c r="P15" s="7"/>
      <c r="Q15" s="7">
        <f t="shared" si="0"/>
        <v>0</v>
      </c>
    </row>
    <row r="16" spans="1:18">
      <c r="A16" s="12">
        <v>5</v>
      </c>
      <c r="B16" s="1" t="s">
        <v>72</v>
      </c>
      <c r="C16" s="7"/>
      <c r="D16" s="7"/>
      <c r="E16" s="7"/>
      <c r="F16" s="89"/>
      <c r="G16" s="7"/>
      <c r="H16" s="7"/>
      <c r="I16" s="7"/>
      <c r="J16" s="7"/>
      <c r="K16" s="7"/>
      <c r="L16" s="7"/>
      <c r="M16" s="66"/>
      <c r="N16" s="66"/>
      <c r="O16" s="66"/>
      <c r="P16" s="7"/>
      <c r="Q16" s="7">
        <f t="shared" si="0"/>
        <v>0</v>
      </c>
    </row>
    <row r="17" spans="1:17">
      <c r="A17" s="12">
        <v>6</v>
      </c>
      <c r="B17" s="1" t="s">
        <v>73</v>
      </c>
      <c r="C17" s="7"/>
      <c r="D17" s="7"/>
      <c r="E17" s="7"/>
      <c r="F17" s="89"/>
      <c r="G17" s="7"/>
      <c r="H17" s="7"/>
      <c r="I17" s="7"/>
      <c r="J17" s="7"/>
      <c r="K17" s="7"/>
      <c r="L17" s="7"/>
      <c r="M17" s="66"/>
      <c r="N17" s="66"/>
      <c r="O17" s="66"/>
      <c r="P17" s="7"/>
      <c r="Q17" s="7">
        <f t="shared" si="0"/>
        <v>0</v>
      </c>
    </row>
    <row r="18" spans="1:17">
      <c r="A18" s="12">
        <v>7</v>
      </c>
      <c r="B18" s="1" t="s">
        <v>74</v>
      </c>
      <c r="C18" s="7">
        <f>+(C10-(C13+C14+C15+C16+C17+C20))*'SchG Taxes'!$C$11</f>
        <v>0</v>
      </c>
      <c r="D18" s="7">
        <f>+(D10-(D13+D14+D15+D16+D17+D20))*'SchG Taxes'!$C$11</f>
        <v>0</v>
      </c>
      <c r="E18" s="7">
        <f>+(E10-(E13+E14+E15+E16+E17+E20))*'SchG Taxes'!$C$11</f>
        <v>0</v>
      </c>
      <c r="F18" s="89">
        <f>+(F10-(F13+F14+F15+F16+F17+F20))*'SchG Taxes'!$C$11</f>
        <v>0</v>
      </c>
      <c r="G18" s="7">
        <f>+(G10-(G13+G14+G15+G16+G17+G20))*'SchG Taxes'!$C$11</f>
        <v>0</v>
      </c>
      <c r="H18" s="7">
        <f>+(H10-(H13+H14+H15+H16+H17+H20))*'SchG Taxes'!$C$11</f>
        <v>0</v>
      </c>
      <c r="I18" s="7">
        <f>+(I10-(I13+I14+I15+I16+I17+I20))*'SchG Taxes'!$C$11</f>
        <v>0</v>
      </c>
      <c r="J18" s="7">
        <f>+(J10-(J13+J14+J15+J16+J17+J20))*'SchG Taxes'!$C$11</f>
        <v>0</v>
      </c>
      <c r="K18" s="7">
        <f>+(K10-(K13+K14+K15+K16+K17+K20))*'SchG Taxes'!$C$11</f>
        <v>0</v>
      </c>
      <c r="L18" s="7">
        <f>+(L10-(L13+L14+L15+L16+L17+L20))*'SchG Taxes'!$C$11</f>
        <v>0</v>
      </c>
      <c r="M18" s="66">
        <f>+(M10-(M13+M14+M15+M16+M17+M20))*'SchG Taxes'!$C$11</f>
        <v>0</v>
      </c>
      <c r="N18" s="66">
        <f>+(N10-(N13+N14+N15+N16+N17+N20))*'SchG Taxes'!$C$11</f>
        <v>0</v>
      </c>
      <c r="O18" s="66">
        <f>+(O10-(O13+O14+O15+O16+O17+O20))*'SchG Taxes'!$C$11</f>
        <v>0</v>
      </c>
      <c r="P18" s="7">
        <f>+(P10-(P13+P14+P15+P16+P17+P20))*'SchG Taxes'!$C$11</f>
        <v>0</v>
      </c>
      <c r="Q18" s="7">
        <f t="shared" si="0"/>
        <v>0</v>
      </c>
    </row>
    <row r="19" spans="1:17">
      <c r="A19" s="12">
        <v>8</v>
      </c>
      <c r="B19" s="1" t="s">
        <v>75</v>
      </c>
      <c r="C19" s="7">
        <f>+(C10-(C13+C14+C15+C16+C17+C20))*'SchG Taxes'!C12</f>
        <v>0</v>
      </c>
      <c r="D19" s="7">
        <f>+(D10-(D13+D14+D15+D16+D17+D20))*'SchG Taxes'!$C$12</f>
        <v>0</v>
      </c>
      <c r="E19" s="7">
        <f>+(E10-(E13+E14+E15+E16+E17+E20))*'SchG Taxes'!$C$12</f>
        <v>0</v>
      </c>
      <c r="F19" s="89">
        <f>+(F10-(F13+F14+F15+F16+F17+F20))*'SchG Taxes'!$C$12</f>
        <v>0</v>
      </c>
      <c r="G19" s="7">
        <f>+(G10-(G13+G14+G15+G16+G17+G20))*'SchG Taxes'!$C$12</f>
        <v>0</v>
      </c>
      <c r="H19" s="7">
        <f>+(H10-(H13+H14+H15+H16+H17+H20))*'SchG Taxes'!$C$12</f>
        <v>0</v>
      </c>
      <c r="I19" s="7">
        <f>+(I10-(I13+I14+I15+I16+I17+I20))*'SchG Taxes'!$C$12</f>
        <v>0</v>
      </c>
      <c r="J19" s="7">
        <f>+(J10-(J13+J14+J15+J16+J17+J20))*'SchG Taxes'!$C$12</f>
        <v>0</v>
      </c>
      <c r="K19" s="7">
        <f>+(K10-(K13+K14+K15+K16+K17+K20))*'SchG Taxes'!$C$12</f>
        <v>0</v>
      </c>
      <c r="L19" s="7">
        <f>+(L10-(L13+L14+L15+L16+L17+L20))*'SchG Taxes'!$C$12</f>
        <v>0</v>
      </c>
      <c r="M19" s="66">
        <f>+(M10-(M13+M14+M15+M16+M17+M20))*'SchG Taxes'!$C$12</f>
        <v>0</v>
      </c>
      <c r="N19" s="66">
        <f>+(N10-(N13+N14+N15+N16+N17+N20))*'SchG Taxes'!$C$12</f>
        <v>0</v>
      </c>
      <c r="O19" s="66">
        <f>+(O10-(O13+O14+O15+O16+O17+O20))*'SchG Taxes'!$C$12</f>
        <v>0</v>
      </c>
      <c r="P19" s="7">
        <f>+(P10-(P13+P14+P15+P16+P17+P20))*'SchG Taxes'!$C$12</f>
        <v>0</v>
      </c>
      <c r="Q19" s="7">
        <f t="shared" si="0"/>
        <v>0</v>
      </c>
    </row>
    <row r="20" spans="1:17">
      <c r="A20" s="12">
        <v>9</v>
      </c>
      <c r="B20" s="14" t="s">
        <v>76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>
        <f t="shared" si="0"/>
        <v>0</v>
      </c>
    </row>
    <row r="21" spans="1:17">
      <c r="A21" s="12">
        <v>10</v>
      </c>
      <c r="B21" s="13" t="s">
        <v>77</v>
      </c>
      <c r="C21" s="7">
        <f>SUM(C13:C20)</f>
        <v>0</v>
      </c>
      <c r="D21" s="7">
        <f t="shared" ref="D21:H21" si="1">SUM(D13:D20)</f>
        <v>0</v>
      </c>
      <c r="E21" s="7">
        <f t="shared" si="1"/>
        <v>0</v>
      </c>
      <c r="F21" s="89">
        <f t="shared" ref="F21" si="2">SUM(F13:F20)</f>
        <v>0</v>
      </c>
      <c r="G21" s="7">
        <f t="shared" si="1"/>
        <v>0</v>
      </c>
      <c r="H21" s="7">
        <f t="shared" si="1"/>
        <v>0</v>
      </c>
      <c r="I21" s="7">
        <f t="shared" ref="I21:P21" si="3">SUM(I13:I20)</f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  <c r="M21" s="66">
        <f t="shared" ref="M21:N21" si="4">SUM(M13:M20)</f>
        <v>0</v>
      </c>
      <c r="N21" s="66">
        <f t="shared" si="4"/>
        <v>0</v>
      </c>
      <c r="O21" s="66">
        <f t="shared" ref="O21" si="5">SUM(O13:O20)</f>
        <v>0</v>
      </c>
      <c r="P21" s="7">
        <f t="shared" si="3"/>
        <v>0</v>
      </c>
      <c r="Q21" s="7">
        <f t="shared" si="0"/>
        <v>0</v>
      </c>
    </row>
    <row r="22" spans="1:17">
      <c r="A22" s="12"/>
      <c r="B22" s="13"/>
      <c r="C22" s="7"/>
      <c r="D22" s="7"/>
      <c r="E22" s="7"/>
      <c r="F22" s="89"/>
      <c r="G22" s="7"/>
      <c r="H22" s="7"/>
      <c r="I22" s="7"/>
      <c r="J22" s="7"/>
      <c r="K22" s="7"/>
      <c r="L22" s="7"/>
      <c r="M22" s="66"/>
      <c r="N22" s="66"/>
      <c r="O22" s="66"/>
      <c r="P22" s="7"/>
      <c r="Q22" s="7"/>
    </row>
    <row r="23" spans="1:17" ht="15.75" thickBot="1">
      <c r="A23" s="12">
        <v>11</v>
      </c>
      <c r="B23" s="13" t="s">
        <v>78</v>
      </c>
      <c r="C23" s="16">
        <f>+C10-C21</f>
        <v>0</v>
      </c>
      <c r="D23" s="16">
        <f t="shared" ref="D23:H23" si="6">+D10-D21</f>
        <v>0</v>
      </c>
      <c r="E23" s="16">
        <f t="shared" si="6"/>
        <v>0</v>
      </c>
      <c r="F23" s="16">
        <f t="shared" ref="F23" si="7">+F10-F21</f>
        <v>0</v>
      </c>
      <c r="G23" s="16">
        <f t="shared" si="6"/>
        <v>0</v>
      </c>
      <c r="H23" s="16">
        <f t="shared" si="6"/>
        <v>0</v>
      </c>
      <c r="I23" s="16">
        <f t="shared" ref="I23:P23" si="8">+I10-I21</f>
        <v>0</v>
      </c>
      <c r="J23" s="16">
        <f t="shared" si="8"/>
        <v>0</v>
      </c>
      <c r="K23" s="16">
        <f t="shared" si="8"/>
        <v>0</v>
      </c>
      <c r="L23" s="16">
        <f t="shared" si="8"/>
        <v>0</v>
      </c>
      <c r="M23" s="16">
        <f t="shared" ref="M23:N23" si="9">+M10-M21</f>
        <v>0</v>
      </c>
      <c r="N23" s="16">
        <f t="shared" si="9"/>
        <v>0</v>
      </c>
      <c r="O23" s="16">
        <f t="shared" ref="O23" si="10">+O10-O21</f>
        <v>0</v>
      </c>
      <c r="P23" s="16">
        <f t="shared" si="8"/>
        <v>0</v>
      </c>
      <c r="Q23" s="16">
        <f>SUM(C23:P23)</f>
        <v>0</v>
      </c>
    </row>
    <row r="24" spans="1:17" ht="15.75" thickTop="1">
      <c r="A24" s="8"/>
      <c r="C24" s="9"/>
      <c r="D24" s="9"/>
      <c r="E24" s="9"/>
      <c r="F24" s="90"/>
      <c r="G24" s="9"/>
      <c r="H24" s="9"/>
      <c r="I24" s="13"/>
    </row>
    <row r="25" spans="1:17">
      <c r="A25" s="8"/>
      <c r="C25" s="50"/>
      <c r="D25" s="50"/>
      <c r="E25" s="50"/>
      <c r="F25" s="50"/>
      <c r="G25" s="50"/>
      <c r="H25" s="50"/>
      <c r="I25" s="49"/>
      <c r="J25" s="49"/>
      <c r="K25" s="49"/>
      <c r="L25" s="49"/>
      <c r="M25" s="49"/>
      <c r="N25" s="49"/>
      <c r="O25" s="49"/>
      <c r="P25" s="49"/>
      <c r="Q25" s="13"/>
    </row>
    <row r="26" spans="1:17">
      <c r="C26" s="74"/>
      <c r="D26" s="97"/>
      <c r="E26" s="97"/>
      <c r="F26" s="97"/>
      <c r="G26" s="97"/>
      <c r="H26" s="74"/>
      <c r="I26" s="74"/>
      <c r="J26" s="74"/>
      <c r="K26" s="74"/>
      <c r="L26" s="74"/>
      <c r="M26" s="74"/>
      <c r="N26" s="74"/>
      <c r="O26" s="74"/>
      <c r="P26" s="74"/>
    </row>
    <row r="27" spans="1:17">
      <c r="C27" s="74"/>
      <c r="D27" s="74"/>
      <c r="E27" s="74"/>
      <c r="F27" s="97"/>
      <c r="G27" s="74"/>
      <c r="H27" s="74"/>
      <c r="I27" s="74"/>
      <c r="J27" s="74"/>
      <c r="K27" s="74"/>
      <c r="L27" s="70"/>
      <c r="M27" s="70"/>
      <c r="N27" s="70"/>
      <c r="O27" s="70"/>
      <c r="P27" s="70"/>
    </row>
    <row r="28" spans="1:17">
      <c r="C28" s="74"/>
      <c r="D28" s="74"/>
      <c r="E28" s="74"/>
      <c r="F28" s="97"/>
      <c r="G28" s="74"/>
      <c r="H28" s="74"/>
      <c r="I28" s="47"/>
      <c r="J28" s="47"/>
      <c r="K28" s="47"/>
      <c r="L28" s="70"/>
      <c r="M28" s="70"/>
      <c r="N28" s="70"/>
      <c r="O28" s="70"/>
      <c r="P28" s="70"/>
    </row>
  </sheetData>
  <pageMargins left="0" right="0" top="0.5" bottom="0.5" header="0.25" footer="0.25"/>
  <pageSetup scale="66" fitToHeight="0" orientation="landscape" r:id="rId1"/>
  <headerFooter>
    <oddFooter>&amp;R&amp;A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view="pageBreakPreview" zoomScale="60" zoomScaleNormal="80" workbookViewId="0"/>
  </sheetViews>
  <sheetFormatPr defaultColWidth="8.85546875" defaultRowHeight="15"/>
  <cols>
    <col min="1" max="1" width="4.85546875" style="1" customWidth="1" collapsed="1"/>
    <col min="2" max="2" width="29" style="1" bestFit="1" customWidth="1" collapsed="1"/>
    <col min="3" max="5" width="14.5703125" style="1" customWidth="1" collapsed="1"/>
    <col min="6" max="6" width="16.7109375" style="1" customWidth="1" collapsed="1"/>
    <col min="7" max="7" width="14.5703125" style="64" customWidth="1"/>
    <col min="8" max="15" width="14.5703125" style="1" customWidth="1" collapsed="1"/>
    <col min="16" max="16384" width="8.85546875" style="1" collapsed="1"/>
  </cols>
  <sheetData>
    <row r="1" spans="1:15" s="88" customFormat="1"/>
    <row r="2" spans="1:15">
      <c r="A2" s="8"/>
      <c r="C2" s="9"/>
      <c r="D2" s="9"/>
      <c r="F2" s="107"/>
      <c r="G2" s="106" t="s">
        <v>79</v>
      </c>
      <c r="N2" s="26"/>
    </row>
    <row r="3" spans="1:15">
      <c r="A3" s="8"/>
      <c r="C3" s="9"/>
      <c r="D3" s="9"/>
      <c r="F3" s="107"/>
      <c r="G3" s="106" t="s">
        <v>127</v>
      </c>
      <c r="N3" s="26"/>
    </row>
    <row r="4" spans="1:15">
      <c r="A4" s="8"/>
      <c r="C4" s="9"/>
      <c r="D4" s="9"/>
      <c r="F4" s="107"/>
      <c r="G4" s="106" t="s">
        <v>140</v>
      </c>
      <c r="N4" s="26"/>
    </row>
    <row r="5" spans="1:15">
      <c r="A5" s="8"/>
    </row>
    <row r="6" spans="1:15">
      <c r="A6" s="8"/>
    </row>
    <row r="7" spans="1:15">
      <c r="A7" s="8"/>
      <c r="C7" s="71"/>
      <c r="D7" s="68"/>
      <c r="E7" s="68"/>
      <c r="F7" s="29"/>
      <c r="G7" s="68"/>
      <c r="H7" s="71"/>
      <c r="I7" s="29"/>
      <c r="J7" s="29"/>
      <c r="M7" s="29"/>
      <c r="N7" s="71"/>
    </row>
    <row r="8" spans="1:15">
      <c r="A8" s="8"/>
      <c r="C8" s="71"/>
      <c r="D8" s="50"/>
      <c r="E8" s="68"/>
      <c r="F8" s="29"/>
      <c r="G8" s="50"/>
      <c r="H8" s="71"/>
      <c r="I8" s="71"/>
      <c r="J8" s="29"/>
      <c r="K8" s="29"/>
      <c r="M8" s="29"/>
      <c r="N8" s="71"/>
      <c r="O8" s="29" t="s">
        <v>53</v>
      </c>
    </row>
    <row r="9" spans="1:15">
      <c r="A9" s="8" t="s">
        <v>131</v>
      </c>
      <c r="C9" s="73"/>
      <c r="D9" s="46"/>
      <c r="E9" s="35"/>
      <c r="F9" s="34"/>
      <c r="G9" s="46"/>
      <c r="H9" s="73"/>
      <c r="I9" s="73"/>
      <c r="J9" s="34"/>
      <c r="K9" s="34"/>
      <c r="L9" s="72"/>
      <c r="M9" s="72"/>
      <c r="N9" s="73"/>
      <c r="O9" s="34" t="s">
        <v>83</v>
      </c>
    </row>
    <row r="10" spans="1:15">
      <c r="A10" s="12" t="s">
        <v>130</v>
      </c>
      <c r="B10" s="29"/>
      <c r="C10" s="68" t="s">
        <v>44</v>
      </c>
      <c r="D10" s="68" t="s">
        <v>45</v>
      </c>
      <c r="E10" s="68" t="s">
        <v>52</v>
      </c>
      <c r="F10" s="68" t="s">
        <v>46</v>
      </c>
      <c r="G10" s="68" t="s">
        <v>47</v>
      </c>
      <c r="H10" s="71" t="s">
        <v>48</v>
      </c>
      <c r="I10" s="71" t="s">
        <v>49</v>
      </c>
      <c r="J10" s="71" t="s">
        <v>50</v>
      </c>
      <c r="K10" s="71" t="s">
        <v>51</v>
      </c>
      <c r="L10" s="71" t="s">
        <v>55</v>
      </c>
      <c r="M10" s="71" t="s">
        <v>56</v>
      </c>
      <c r="N10" s="71" t="s">
        <v>124</v>
      </c>
      <c r="O10" s="29" t="s">
        <v>135</v>
      </c>
    </row>
    <row r="11" spans="1:15">
      <c r="A11" s="12">
        <v>1</v>
      </c>
      <c r="B11" s="13" t="s">
        <v>67</v>
      </c>
      <c r="C11" s="66"/>
      <c r="D11" s="66"/>
      <c r="E11" s="66"/>
      <c r="F11" s="7"/>
      <c r="G11" s="66"/>
      <c r="H11" s="7"/>
      <c r="I11" s="7"/>
      <c r="J11" s="7"/>
      <c r="K11" s="7"/>
      <c r="L11" s="7"/>
      <c r="M11" s="7"/>
      <c r="N11" s="7"/>
      <c r="O11" s="7">
        <f>SUM(C11:N11)</f>
        <v>0</v>
      </c>
    </row>
    <row r="12" spans="1:15">
      <c r="A12" s="12"/>
      <c r="C12" s="66"/>
      <c r="D12" s="66"/>
      <c r="E12" s="66"/>
      <c r="F12" s="7"/>
      <c r="G12" s="66"/>
      <c r="H12" s="7"/>
      <c r="I12" s="7"/>
      <c r="J12" s="7"/>
      <c r="K12" s="7"/>
      <c r="L12" s="7"/>
      <c r="M12" s="7"/>
      <c r="N12" s="7"/>
      <c r="O12" s="7"/>
    </row>
    <row r="13" spans="1:15">
      <c r="A13" s="12"/>
      <c r="B13" s="1" t="s">
        <v>68</v>
      </c>
      <c r="C13" s="66"/>
      <c r="D13" s="66"/>
      <c r="E13" s="66"/>
      <c r="F13" s="7"/>
      <c r="G13" s="66"/>
      <c r="H13" s="7"/>
      <c r="I13" s="7"/>
      <c r="J13" s="7"/>
      <c r="K13" s="7"/>
      <c r="L13" s="7"/>
      <c r="M13" s="7"/>
      <c r="N13" s="7"/>
      <c r="O13" s="7"/>
    </row>
    <row r="14" spans="1:15">
      <c r="A14" s="12">
        <v>2</v>
      </c>
      <c r="B14" s="13" t="s">
        <v>69</v>
      </c>
      <c r="C14" s="66"/>
      <c r="D14" s="66"/>
      <c r="E14" s="66"/>
      <c r="F14" s="7"/>
      <c r="G14" s="66"/>
      <c r="H14" s="7"/>
      <c r="I14" s="7"/>
      <c r="J14" s="7"/>
      <c r="K14" s="7"/>
      <c r="L14" s="7"/>
      <c r="M14" s="7"/>
      <c r="N14" s="7"/>
      <c r="O14" s="7">
        <f t="shared" ref="O14:O21" si="0">SUM(C14:N14)</f>
        <v>0</v>
      </c>
    </row>
    <row r="15" spans="1:15">
      <c r="A15" s="12">
        <v>3</v>
      </c>
      <c r="B15" s="13" t="s">
        <v>70</v>
      </c>
      <c r="C15" s="7"/>
      <c r="D15" s="7"/>
      <c r="E15" s="7"/>
      <c r="F15" s="7"/>
      <c r="G15" s="66"/>
      <c r="H15" s="7"/>
      <c r="I15" s="7"/>
      <c r="J15" s="7"/>
      <c r="K15" s="7"/>
      <c r="L15" s="7"/>
      <c r="M15" s="7"/>
      <c r="N15" s="7"/>
      <c r="O15" s="7">
        <f t="shared" si="0"/>
        <v>0</v>
      </c>
    </row>
    <row r="16" spans="1:15">
      <c r="A16" s="12">
        <v>4</v>
      </c>
      <c r="B16" s="1" t="s">
        <v>71</v>
      </c>
      <c r="C16" s="7"/>
      <c r="D16" s="7"/>
      <c r="E16" s="7"/>
      <c r="F16" s="7"/>
      <c r="G16" s="66"/>
      <c r="H16" s="7"/>
      <c r="I16" s="7"/>
      <c r="J16" s="7"/>
      <c r="K16" s="7"/>
      <c r="L16" s="7"/>
      <c r="M16" s="7"/>
      <c r="N16" s="7"/>
      <c r="O16" s="7">
        <f t="shared" si="0"/>
        <v>0</v>
      </c>
    </row>
    <row r="17" spans="1:15">
      <c r="A17" s="12">
        <v>5</v>
      </c>
      <c r="B17" s="1" t="s">
        <v>72</v>
      </c>
      <c r="C17" s="7"/>
      <c r="D17" s="7"/>
      <c r="E17" s="7"/>
      <c r="F17" s="7"/>
      <c r="G17" s="66"/>
      <c r="H17" s="7"/>
      <c r="I17" s="7"/>
      <c r="J17" s="7"/>
      <c r="K17" s="7"/>
      <c r="L17" s="7"/>
      <c r="M17" s="7"/>
      <c r="N17" s="7"/>
      <c r="O17" s="7">
        <f t="shared" si="0"/>
        <v>0</v>
      </c>
    </row>
    <row r="18" spans="1:15">
      <c r="A18" s="12">
        <v>6</v>
      </c>
      <c r="B18" s="1" t="s">
        <v>73</v>
      </c>
      <c r="C18" s="7"/>
      <c r="D18" s="7"/>
      <c r="E18" s="7"/>
      <c r="F18" s="7"/>
      <c r="G18" s="66"/>
      <c r="H18" s="7"/>
      <c r="I18" s="7"/>
      <c r="J18" s="7"/>
      <c r="K18" s="7"/>
      <c r="L18" s="7"/>
      <c r="M18" s="7"/>
      <c r="N18" s="7"/>
      <c r="O18" s="7">
        <f t="shared" si="0"/>
        <v>0</v>
      </c>
    </row>
    <row r="19" spans="1:15">
      <c r="A19" s="12">
        <v>7</v>
      </c>
      <c r="B19" s="1" t="s">
        <v>74</v>
      </c>
      <c r="C19" s="7">
        <f>+(C11-(C14+C15+C16+C17+C18+C21))*'SchG Taxes'!$C$11</f>
        <v>0</v>
      </c>
      <c r="D19" s="7">
        <f>+(D11-(D14+D15+D16+D17+D18+D21))*'SchG Taxes'!$C$11</f>
        <v>0</v>
      </c>
      <c r="E19" s="7">
        <f>+(E11-(E14+E15+E16+E17+E18+E21))*'SchG Taxes'!$C$11</f>
        <v>0</v>
      </c>
      <c r="F19" s="7">
        <f>+(F11-(F14+F15+F16+F17+F18+F21))*'SchG Taxes'!$C$11</f>
        <v>0</v>
      </c>
      <c r="G19" s="66">
        <f>+(G11-(G14+G15+G16+G17+G18+G21))*'SchG Taxes'!$C$11</f>
        <v>0</v>
      </c>
      <c r="H19" s="7">
        <f>+(H11-(H14+H15+H16+H17+H18+H21))*'SchG Taxes'!$C$11</f>
        <v>0</v>
      </c>
      <c r="I19" s="7">
        <f>+(I11-(I14+I15+I16+I17+I18+I21))*'SchG Taxes'!$C$11</f>
        <v>0</v>
      </c>
      <c r="J19" s="7">
        <f>+(J11-(J14+J15+J16+J17+J18+J21))*'SchG Taxes'!$C$11</f>
        <v>0</v>
      </c>
      <c r="K19" s="7">
        <f>+(K11-(K14+K15+K16+K17+K18+K21))*'SchG Taxes'!$C$11</f>
        <v>0</v>
      </c>
      <c r="L19" s="7">
        <f>+(L11-(L14+L15+L16+L17+L18+L21))*'SchG Taxes'!$C$11</f>
        <v>0</v>
      </c>
      <c r="M19" s="7">
        <f>+(M11-(M14+M15+M16+M17+M18+M21))*'SchG Taxes'!$C$11</f>
        <v>0</v>
      </c>
      <c r="N19" s="7">
        <f>+(N11-(N14+N15+N16+N17+N18+N21))*'SchG Taxes'!$C$11</f>
        <v>0</v>
      </c>
      <c r="O19" s="7">
        <f t="shared" si="0"/>
        <v>0</v>
      </c>
    </row>
    <row r="20" spans="1:15">
      <c r="A20" s="12">
        <v>8</v>
      </c>
      <c r="B20" s="1" t="s">
        <v>75</v>
      </c>
      <c r="C20" s="7">
        <f>+(C11-(C14+C15+C16+C17+C18+C21))*'SchG Taxes'!$C$12</f>
        <v>0</v>
      </c>
      <c r="D20" s="7">
        <f>+(D11-(D14+D15+D16+D17+D18+D21))*'SchG Taxes'!$C$12</f>
        <v>0</v>
      </c>
      <c r="E20" s="7">
        <f>+(E11-(E14+E15+E16+E17+E18+E21))*'SchG Taxes'!$C$12</f>
        <v>0</v>
      </c>
      <c r="F20" s="7">
        <f>+(F11-(F14+F15+F16+F17+F18+F21))*'SchG Taxes'!$C$12</f>
        <v>0</v>
      </c>
      <c r="G20" s="66">
        <f>+(G11-(G14+G15+G16+G17+G18+G21))*'SchG Taxes'!$C$12</f>
        <v>0</v>
      </c>
      <c r="H20" s="7">
        <f>+(H11-(H14+H15+H16+H17+H18+H21))*'SchG Taxes'!C12</f>
        <v>0</v>
      </c>
      <c r="I20" s="7">
        <f>+(I11-(I14+I15+I16+I17+I18+I21))*'SchG Taxes'!$C$12</f>
        <v>0</v>
      </c>
      <c r="J20" s="7">
        <f>+(J11-(J14+J15+J16+J17+J18+J21))*'SchG Taxes'!$C$12</f>
        <v>0</v>
      </c>
      <c r="K20" s="7">
        <f>+(K11-(K14+K15+K16+K17+K18+K21))*'SchG Taxes'!$C$12</f>
        <v>0</v>
      </c>
      <c r="L20" s="7">
        <f>+(L11-(L14+L15+L16+L17+L18+L21))*'SchG Taxes'!$C$12</f>
        <v>0</v>
      </c>
      <c r="M20" s="7">
        <f>+(M11-(M14+M15+M16+M17+M18+M21))*'SchG Taxes'!$C$12</f>
        <v>0</v>
      </c>
      <c r="N20" s="7">
        <f>+(N11-(N14+N15+N16+N17+N18+N21))*'SchG Taxes'!$C$12</f>
        <v>0</v>
      </c>
      <c r="O20" s="7">
        <f t="shared" si="0"/>
        <v>0</v>
      </c>
    </row>
    <row r="21" spans="1:15">
      <c r="A21" s="12">
        <v>9</v>
      </c>
      <c r="B21" s="14" t="s">
        <v>76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>
        <f t="shared" si="0"/>
        <v>0</v>
      </c>
    </row>
    <row r="22" spans="1:15">
      <c r="A22" s="12">
        <v>10</v>
      </c>
      <c r="B22" s="13" t="s">
        <v>77</v>
      </c>
      <c r="C22" s="7">
        <f t="shared" ref="C22:N22" si="1">SUM(C14:C21)</f>
        <v>0</v>
      </c>
      <c r="D22" s="7">
        <f t="shared" si="1"/>
        <v>0</v>
      </c>
      <c r="E22" s="7">
        <f t="shared" si="1"/>
        <v>0</v>
      </c>
      <c r="F22" s="7">
        <f t="shared" si="1"/>
        <v>0</v>
      </c>
      <c r="G22" s="66">
        <f t="shared" ref="G22" si="2">SUM(G14:G21)</f>
        <v>0</v>
      </c>
      <c r="H22" s="7">
        <f t="shared" si="1"/>
        <v>0</v>
      </c>
      <c r="I22" s="7">
        <f t="shared" si="1"/>
        <v>0</v>
      </c>
      <c r="J22" s="7">
        <f t="shared" si="1"/>
        <v>0</v>
      </c>
      <c r="K22" s="7">
        <f t="shared" si="1"/>
        <v>0</v>
      </c>
      <c r="L22" s="7">
        <f t="shared" si="1"/>
        <v>0</v>
      </c>
      <c r="M22" s="7">
        <f t="shared" si="1"/>
        <v>0</v>
      </c>
      <c r="N22" s="7">
        <f t="shared" si="1"/>
        <v>0</v>
      </c>
      <c r="O22" s="7">
        <f>SUM(C22:N22)</f>
        <v>0</v>
      </c>
    </row>
    <row r="23" spans="1:15">
      <c r="A23" s="12"/>
      <c r="B23" s="13"/>
      <c r="C23" s="7"/>
      <c r="D23" s="7"/>
      <c r="E23" s="7"/>
      <c r="F23" s="7"/>
      <c r="G23" s="66"/>
      <c r="H23" s="7"/>
      <c r="I23" s="7"/>
      <c r="J23" s="7"/>
      <c r="K23" s="7"/>
      <c r="L23" s="7"/>
      <c r="M23" s="7"/>
      <c r="N23" s="7"/>
      <c r="O23" s="7"/>
    </row>
    <row r="24" spans="1:15" ht="15.75" thickBot="1">
      <c r="A24" s="12">
        <v>11</v>
      </c>
      <c r="B24" s="13" t="s">
        <v>78</v>
      </c>
      <c r="C24" s="16">
        <f t="shared" ref="C24:N24" si="3">+C11-C22</f>
        <v>0</v>
      </c>
      <c r="D24" s="16">
        <f t="shared" si="3"/>
        <v>0</v>
      </c>
      <c r="E24" s="16">
        <f t="shared" si="3"/>
        <v>0</v>
      </c>
      <c r="F24" s="16">
        <f t="shared" si="3"/>
        <v>0</v>
      </c>
      <c r="G24" s="16">
        <f t="shared" ref="G24" si="4">+G11-G22</f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16">
        <f t="shared" si="3"/>
        <v>0</v>
      </c>
      <c r="O24" s="16">
        <f>SUM(C24:N24)</f>
        <v>0</v>
      </c>
    </row>
    <row r="25" spans="1:15" ht="15.75" thickTop="1">
      <c r="A25" s="8"/>
      <c r="C25" s="9"/>
      <c r="D25" s="9"/>
      <c r="E25" s="13"/>
    </row>
    <row r="26" spans="1:15">
      <c r="A26" s="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13"/>
    </row>
    <row r="27" spans="1:15"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5">
      <c r="C28" s="70"/>
      <c r="D28" s="70"/>
      <c r="E28" s="70"/>
      <c r="F28" s="70"/>
      <c r="G28" s="70"/>
      <c r="H28" s="70"/>
      <c r="I28" s="70"/>
      <c r="J28" s="70"/>
      <c r="K28" s="74"/>
      <c r="L28" s="70"/>
      <c r="M28" s="74"/>
      <c r="N28" s="70"/>
      <c r="O28" s="70"/>
    </row>
    <row r="29" spans="1:15">
      <c r="C29" s="70"/>
      <c r="D29" s="70"/>
      <c r="E29" s="70"/>
      <c r="F29" s="70"/>
      <c r="G29" s="70"/>
      <c r="H29" s="70"/>
      <c r="I29" s="70"/>
      <c r="J29" s="70"/>
      <c r="K29" s="74"/>
      <c r="L29" s="70"/>
      <c r="M29" s="74"/>
      <c r="N29" s="70"/>
      <c r="O29" s="70"/>
    </row>
  </sheetData>
  <pageMargins left="0" right="0" top="0.5" bottom="0.5" header="0.25" footer="0.25"/>
  <pageSetup scale="62" fitToHeight="0" orientation="landscape" r:id="rId1"/>
  <headerFooter>
    <oddFooter>&amp;R&amp;A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view="pageBreakPreview" zoomScale="60" zoomScaleNormal="80" workbookViewId="0"/>
  </sheetViews>
  <sheetFormatPr defaultColWidth="8.85546875" defaultRowHeight="15"/>
  <cols>
    <col min="1" max="1" width="7.5703125" style="1" customWidth="1" collapsed="1"/>
    <col min="2" max="2" width="29" style="1" bestFit="1" customWidth="1" collapsed="1"/>
    <col min="3" max="11" width="10.7109375" style="1" customWidth="1" collapsed="1"/>
    <col min="12" max="12" width="10.7109375" style="88" customWidth="1"/>
    <col min="13" max="14" width="10.7109375" style="1" customWidth="1" collapsed="1"/>
    <col min="15" max="16384" width="8.85546875" style="1" collapsed="1"/>
  </cols>
  <sheetData>
    <row r="1" spans="1:14" s="88" customFormat="1"/>
    <row r="2" spans="1:14">
      <c r="A2" s="8"/>
      <c r="C2" s="9"/>
      <c r="D2" s="9"/>
      <c r="G2" s="98" t="s">
        <v>79</v>
      </c>
      <c r="H2" s="98"/>
      <c r="M2" s="26"/>
    </row>
    <row r="3" spans="1:14">
      <c r="A3" s="8"/>
      <c r="C3" s="9"/>
      <c r="D3" s="9"/>
      <c r="G3" s="98" t="s">
        <v>127</v>
      </c>
      <c r="H3" s="98"/>
      <c r="M3" s="26"/>
    </row>
    <row r="4" spans="1:14">
      <c r="A4" s="8"/>
      <c r="C4" s="9"/>
      <c r="D4" s="9"/>
      <c r="G4" s="98" t="s">
        <v>140</v>
      </c>
      <c r="H4" s="98"/>
      <c r="M4" s="26"/>
    </row>
    <row r="5" spans="1:14">
      <c r="A5" s="8"/>
    </row>
    <row r="6" spans="1:14">
      <c r="A6" s="8"/>
    </row>
    <row r="7" spans="1:14">
      <c r="A7" s="8"/>
      <c r="C7" s="71"/>
      <c r="D7" s="29"/>
      <c r="E7" s="29"/>
      <c r="F7" s="11"/>
      <c r="G7" s="29"/>
      <c r="H7" s="29"/>
      <c r="J7" s="29"/>
      <c r="K7" s="29"/>
      <c r="L7" s="94"/>
      <c r="N7" s="29"/>
    </row>
    <row r="8" spans="1:14">
      <c r="A8" s="8"/>
      <c r="C8" s="71"/>
      <c r="D8" s="71"/>
      <c r="E8" s="29"/>
      <c r="F8" s="11"/>
      <c r="G8" s="29"/>
      <c r="H8" s="29"/>
      <c r="I8" s="29"/>
      <c r="J8" s="29"/>
      <c r="K8" s="29"/>
      <c r="L8" s="94"/>
      <c r="M8" s="29" t="s">
        <v>122</v>
      </c>
      <c r="N8" s="29" t="s">
        <v>53</v>
      </c>
    </row>
    <row r="9" spans="1:14">
      <c r="A9" s="12" t="s">
        <v>129</v>
      </c>
      <c r="C9" s="73"/>
      <c r="D9" s="73"/>
      <c r="E9" s="34"/>
      <c r="F9" s="35"/>
      <c r="G9" s="34"/>
      <c r="H9" s="34"/>
      <c r="I9" s="34"/>
      <c r="J9" s="34"/>
      <c r="K9" s="34"/>
      <c r="L9" s="95"/>
      <c r="M9" s="34" t="s">
        <v>123</v>
      </c>
      <c r="N9" s="34" t="s">
        <v>85</v>
      </c>
    </row>
    <row r="10" spans="1:14">
      <c r="A10" s="12" t="s">
        <v>130</v>
      </c>
      <c r="B10" s="29"/>
      <c r="C10" s="29" t="s">
        <v>44</v>
      </c>
      <c r="D10" s="29" t="s">
        <v>45</v>
      </c>
      <c r="E10" s="29" t="s">
        <v>52</v>
      </c>
      <c r="F10" s="29" t="s">
        <v>46</v>
      </c>
      <c r="G10" s="29" t="s">
        <v>47</v>
      </c>
      <c r="H10" s="29" t="s">
        <v>48</v>
      </c>
      <c r="I10" s="29" t="s">
        <v>49</v>
      </c>
      <c r="J10" s="29" t="s">
        <v>50</v>
      </c>
      <c r="K10" s="29" t="s">
        <v>51</v>
      </c>
      <c r="L10" s="94" t="s">
        <v>55</v>
      </c>
      <c r="M10" s="94" t="s">
        <v>124</v>
      </c>
      <c r="N10" s="29" t="s">
        <v>135</v>
      </c>
    </row>
    <row r="11" spans="1:14">
      <c r="A11" s="12">
        <v>1</v>
      </c>
      <c r="B11" s="13" t="s">
        <v>67</v>
      </c>
      <c r="C11" s="7"/>
      <c r="D11" s="7"/>
      <c r="E11" s="7"/>
      <c r="F11" s="7"/>
      <c r="G11" s="7"/>
      <c r="H11" s="7"/>
      <c r="I11" s="7"/>
      <c r="J11" s="7"/>
      <c r="K11" s="7"/>
      <c r="L11" s="89"/>
      <c r="M11" s="7"/>
      <c r="N11" s="7">
        <f>SUM(C11:M11)</f>
        <v>0</v>
      </c>
    </row>
    <row r="12" spans="1:14">
      <c r="A12" s="12"/>
      <c r="C12" s="7"/>
      <c r="D12" s="7"/>
      <c r="E12" s="7"/>
      <c r="F12" s="7"/>
      <c r="G12" s="7"/>
      <c r="H12" s="7"/>
      <c r="I12" s="7"/>
      <c r="J12" s="7"/>
      <c r="K12" s="7"/>
      <c r="L12" s="89"/>
      <c r="M12" s="7"/>
      <c r="N12" s="7"/>
    </row>
    <row r="13" spans="1:14">
      <c r="A13" s="12"/>
      <c r="B13" s="1" t="s">
        <v>68</v>
      </c>
      <c r="C13" s="7"/>
      <c r="D13" s="7"/>
      <c r="E13" s="7"/>
      <c r="F13" s="7"/>
      <c r="G13" s="7"/>
      <c r="H13" s="7"/>
      <c r="I13" s="7"/>
      <c r="J13" s="7"/>
      <c r="K13" s="7"/>
      <c r="L13" s="89"/>
      <c r="M13" s="7"/>
      <c r="N13" s="7"/>
    </row>
    <row r="14" spans="1:14">
      <c r="A14" s="12">
        <v>2</v>
      </c>
      <c r="B14" s="13" t="s">
        <v>69</v>
      </c>
      <c r="C14" s="7"/>
      <c r="D14" s="7"/>
      <c r="E14" s="7"/>
      <c r="F14" s="7"/>
      <c r="G14" s="7"/>
      <c r="H14" s="7"/>
      <c r="I14" s="7"/>
      <c r="J14" s="7"/>
      <c r="K14" s="7"/>
      <c r="L14" s="89"/>
      <c r="M14" s="7"/>
      <c r="N14" s="7">
        <f t="shared" ref="N14:N22" si="0">SUM(C14:M14)</f>
        <v>0</v>
      </c>
    </row>
    <row r="15" spans="1:14">
      <c r="A15" s="12">
        <v>3</v>
      </c>
      <c r="B15" s="13" t="s">
        <v>70</v>
      </c>
      <c r="C15" s="7"/>
      <c r="D15" s="7"/>
      <c r="E15" s="7"/>
      <c r="F15" s="7"/>
      <c r="G15" s="7"/>
      <c r="H15" s="7"/>
      <c r="I15" s="7"/>
      <c r="J15" s="7"/>
      <c r="K15" s="7"/>
      <c r="L15" s="89"/>
      <c r="M15" s="7"/>
      <c r="N15" s="7">
        <f t="shared" si="0"/>
        <v>0</v>
      </c>
    </row>
    <row r="16" spans="1:14">
      <c r="A16" s="12">
        <v>4</v>
      </c>
      <c r="B16" s="1" t="s">
        <v>71</v>
      </c>
      <c r="C16" s="7"/>
      <c r="D16" s="7"/>
      <c r="E16" s="7"/>
      <c r="F16" s="7"/>
      <c r="G16" s="7"/>
      <c r="H16" s="7"/>
      <c r="I16" s="7"/>
      <c r="J16" s="7"/>
      <c r="K16" s="7"/>
      <c r="L16" s="89"/>
      <c r="M16" s="7"/>
      <c r="N16" s="7">
        <f t="shared" si="0"/>
        <v>0</v>
      </c>
    </row>
    <row r="17" spans="1:14">
      <c r="A17" s="12">
        <v>5</v>
      </c>
      <c r="B17" s="1" t="s">
        <v>72</v>
      </c>
      <c r="C17" s="7"/>
      <c r="D17" s="7"/>
      <c r="E17" s="7"/>
      <c r="F17" s="7"/>
      <c r="G17" s="7"/>
      <c r="H17" s="7"/>
      <c r="I17" s="7"/>
      <c r="J17" s="7"/>
      <c r="K17" s="7"/>
      <c r="L17" s="89"/>
      <c r="M17" s="7"/>
      <c r="N17" s="7">
        <f t="shared" si="0"/>
        <v>0</v>
      </c>
    </row>
    <row r="18" spans="1:14">
      <c r="A18" s="12">
        <v>6</v>
      </c>
      <c r="B18" s="1" t="s">
        <v>73</v>
      </c>
      <c r="C18" s="7"/>
      <c r="D18" s="7"/>
      <c r="E18" s="7"/>
      <c r="F18" s="7"/>
      <c r="G18" s="7"/>
      <c r="H18" s="7"/>
      <c r="I18" s="7"/>
      <c r="J18" s="7"/>
      <c r="K18" s="7"/>
      <c r="L18" s="89"/>
      <c r="M18" s="7"/>
      <c r="N18" s="7">
        <f t="shared" si="0"/>
        <v>0</v>
      </c>
    </row>
    <row r="19" spans="1:14">
      <c r="A19" s="12">
        <v>7</v>
      </c>
      <c r="B19" s="1" t="s">
        <v>74</v>
      </c>
      <c r="C19" s="7">
        <f>+(C11-(C14+C15+C16+C17+C18+C21))*'SchG Taxes'!$C$11</f>
        <v>0</v>
      </c>
      <c r="D19" s="7">
        <f>+(D11-(D14+D15+D16+D17+D18+D21))*'SchG Taxes'!$C$11</f>
        <v>0</v>
      </c>
      <c r="E19" s="7">
        <f>+(E11-(E14+E15+E16+E17+E18+E21))*'SchG Taxes'!$C$11</f>
        <v>0</v>
      </c>
      <c r="F19" s="7">
        <f>+(F11-(F14+F15+F16+F17+F18+F21))*'SchG Taxes'!$C$11</f>
        <v>0</v>
      </c>
      <c r="G19" s="7">
        <f>+(G11-(G14+G15+G16+G17+G18+G21))*'SchG Taxes'!$C$11</f>
        <v>0</v>
      </c>
      <c r="H19" s="7">
        <f>+(H11-(H14+H15+H16+H17+H18+H21))*'SchG Taxes'!$C$11</f>
        <v>0</v>
      </c>
      <c r="I19" s="7">
        <f>+(I11-(I14+I15+I16+I17+I18+I21))*'SchG Taxes'!$C$11</f>
        <v>0</v>
      </c>
      <c r="J19" s="7">
        <f>+(J11-(J14+J15+J16+J17+J18+J21))*'SchG Taxes'!$C$11</f>
        <v>0</v>
      </c>
      <c r="K19" s="7">
        <f>+(K11-(K14+K15+K16+K17+K18+K21))*'SchG Taxes'!$C$11</f>
        <v>0</v>
      </c>
      <c r="L19" s="89">
        <f>+(L11-(L14+L15+L16+L17+L18+L21))*'SchG Taxes'!$C$11</f>
        <v>0</v>
      </c>
      <c r="M19" s="92" t="e">
        <f>+'SchF Interest Synch'!D18</f>
        <v>#DIV/0!</v>
      </c>
      <c r="N19" s="7" t="e">
        <f t="shared" si="0"/>
        <v>#DIV/0!</v>
      </c>
    </row>
    <row r="20" spans="1:14">
      <c r="A20" s="12">
        <v>8</v>
      </c>
      <c r="B20" s="1" t="s">
        <v>75</v>
      </c>
      <c r="C20" s="7">
        <f>+(C11-(C14+C15+C16+C17+C18+C21))*'SchG Taxes'!$C$12</f>
        <v>0</v>
      </c>
      <c r="D20" s="7">
        <f>+(D11-(D14+D15+D16+D17+D18+D21))*'SchG Taxes'!$C$12</f>
        <v>0</v>
      </c>
      <c r="E20" s="7">
        <f>+(E11-(E14+E15+E16+E17+E18+E21))*'SchG Taxes'!$C$12</f>
        <v>0</v>
      </c>
      <c r="F20" s="7">
        <f>+(F11-(F14+F15+F16+F17+F18+F21))*'SchG Taxes'!C12</f>
        <v>0</v>
      </c>
      <c r="G20" s="7">
        <f>+(G11-(G14+G15+G16+G17+G18+G21))*'SchG Taxes'!$C$12</f>
        <v>0</v>
      </c>
      <c r="H20" s="7">
        <f>+(H11-(H14+H15+H16+H17+H18+H21))*'SchG Taxes'!$C$12</f>
        <v>0</v>
      </c>
      <c r="I20" s="7">
        <f>+(I11-(I14+I15+I16+I17+I18+I21))*'SchG Taxes'!$C$12</f>
        <v>0</v>
      </c>
      <c r="J20" s="7">
        <f>+(J11-(J14+J15+J16+J17+J18+J21))*'SchG Taxes'!$C$12</f>
        <v>0</v>
      </c>
      <c r="K20" s="7">
        <f>+(K11-(K14+K15+K16+K17+K18+K21))*'SchG Taxes'!$C$12</f>
        <v>0</v>
      </c>
      <c r="L20" s="89">
        <f>+(L11-(L14+L15+L16+L17+L18+L21))*'SchG Taxes'!$C$12</f>
        <v>0</v>
      </c>
      <c r="M20" s="92" t="e">
        <f>+'SchF Interest Synch'!D20</f>
        <v>#DIV/0!</v>
      </c>
      <c r="N20" s="7" t="e">
        <f t="shared" si="0"/>
        <v>#DIV/0!</v>
      </c>
    </row>
    <row r="21" spans="1:14">
      <c r="A21" s="12">
        <v>9</v>
      </c>
      <c r="B21" s="14" t="s">
        <v>76</v>
      </c>
      <c r="C21" s="15"/>
      <c r="D21" s="15"/>
      <c r="E21" s="15"/>
      <c r="F21" s="15"/>
      <c r="G21" s="15"/>
      <c r="H21" s="15"/>
      <c r="I21" s="15"/>
      <c r="J21" s="15"/>
      <c r="K21" s="15"/>
      <c r="L21" s="51"/>
      <c r="M21" s="15"/>
      <c r="N21" s="15">
        <f t="shared" si="0"/>
        <v>0</v>
      </c>
    </row>
    <row r="22" spans="1:14">
      <c r="A22" s="12">
        <v>10</v>
      </c>
      <c r="B22" s="13" t="s">
        <v>77</v>
      </c>
      <c r="C22" s="7">
        <f t="shared" ref="C22:M22" si="1">SUM(C14:C21)</f>
        <v>0</v>
      </c>
      <c r="D22" s="7">
        <f t="shared" si="1"/>
        <v>0</v>
      </c>
      <c r="E22" s="7">
        <f t="shared" si="1"/>
        <v>0</v>
      </c>
      <c r="F22" s="7">
        <f t="shared" si="1"/>
        <v>0</v>
      </c>
      <c r="G22" s="7">
        <f t="shared" si="1"/>
        <v>0</v>
      </c>
      <c r="H22" s="7">
        <f t="shared" si="1"/>
        <v>0</v>
      </c>
      <c r="I22" s="7">
        <f t="shared" si="1"/>
        <v>0</v>
      </c>
      <c r="J22" s="7">
        <f t="shared" si="1"/>
        <v>0</v>
      </c>
      <c r="K22" s="7">
        <f t="shared" si="1"/>
        <v>0</v>
      </c>
      <c r="L22" s="89">
        <f t="shared" ref="L22" si="2">SUM(L14:L21)</f>
        <v>0</v>
      </c>
      <c r="M22" s="7" t="e">
        <f t="shared" si="1"/>
        <v>#DIV/0!</v>
      </c>
      <c r="N22" s="7" t="e">
        <f t="shared" si="0"/>
        <v>#DIV/0!</v>
      </c>
    </row>
    <row r="23" spans="1:14">
      <c r="A23" s="12"/>
      <c r="B23" s="13"/>
      <c r="C23" s="7"/>
      <c r="D23" s="7"/>
      <c r="E23" s="7"/>
      <c r="F23" s="7"/>
      <c r="G23" s="7"/>
      <c r="H23" s="7"/>
      <c r="I23" s="7"/>
      <c r="J23" s="7"/>
      <c r="K23" s="7"/>
      <c r="L23" s="89"/>
      <c r="M23" s="7"/>
      <c r="N23" s="7"/>
    </row>
    <row r="24" spans="1:14" ht="15.75" thickBot="1">
      <c r="A24" s="12">
        <v>11</v>
      </c>
      <c r="B24" s="13" t="s">
        <v>78</v>
      </c>
      <c r="C24" s="16">
        <f t="shared" ref="C24:M24" si="3">+C11-C22</f>
        <v>0</v>
      </c>
      <c r="D24" s="16">
        <f t="shared" si="3"/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 t="e">
        <f t="shared" si="3"/>
        <v>#DIV/0!</v>
      </c>
      <c r="N24" s="16" t="e">
        <f>SUM(C24:M24)</f>
        <v>#DIV/0!</v>
      </c>
    </row>
    <row r="25" spans="1:14" ht="15.75" thickTop="1">
      <c r="A25" s="8"/>
      <c r="C25" s="9"/>
      <c r="D25" s="9"/>
      <c r="E25" s="13"/>
    </row>
    <row r="26" spans="1:14">
      <c r="A26" s="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74"/>
      <c r="N26" s="13"/>
    </row>
    <row r="27" spans="1:14">
      <c r="C27" s="74"/>
      <c r="D27" s="74"/>
      <c r="E27" s="74"/>
      <c r="F27" s="74"/>
      <c r="G27" s="74"/>
      <c r="H27" s="74"/>
      <c r="I27" s="74"/>
      <c r="J27" s="74"/>
      <c r="K27" s="74"/>
      <c r="L27" s="97"/>
      <c r="M27" s="74"/>
    </row>
    <row r="28" spans="1:14">
      <c r="C28" s="74"/>
      <c r="D28" s="74"/>
      <c r="E28" s="70"/>
      <c r="F28" s="70"/>
      <c r="G28" s="70"/>
      <c r="H28" s="70"/>
      <c r="I28" s="70"/>
      <c r="J28" s="70"/>
      <c r="K28" s="70"/>
      <c r="L28" s="93"/>
      <c r="M28" s="70"/>
      <c r="N28" s="70"/>
    </row>
    <row r="29" spans="1:14">
      <c r="C29" s="74"/>
      <c r="D29" s="74"/>
      <c r="E29" s="70"/>
      <c r="F29" s="70"/>
      <c r="G29" s="70"/>
      <c r="H29" s="70"/>
      <c r="I29" s="70"/>
      <c r="J29" s="70"/>
      <c r="K29" s="70"/>
      <c r="L29" s="93"/>
      <c r="M29" s="70"/>
      <c r="N29" s="70"/>
    </row>
  </sheetData>
  <pageMargins left="0" right="0" top="0.5" bottom="0.5" header="0.25" footer="0.25"/>
  <pageSetup scale="84" fitToHeight="0" orientation="landscape" r:id="rId1"/>
  <headerFooter>
    <oddFooter>&amp;R&amp;A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view="pageBreakPreview" zoomScale="60" zoomScaleNormal="100" workbookViewId="0"/>
  </sheetViews>
  <sheetFormatPr defaultColWidth="8.85546875" defaultRowHeight="15"/>
  <cols>
    <col min="1" max="1" width="8.85546875" style="1" collapsed="1"/>
    <col min="2" max="2" width="36.140625" style="1" bestFit="1" customWidth="1" collapsed="1"/>
    <col min="3" max="3" width="19.28515625" style="1" bestFit="1" customWidth="1" collapsed="1"/>
    <col min="4" max="4" width="4.140625" style="1" customWidth="1" collapsed="1"/>
    <col min="5" max="5" width="13.42578125" style="1" customWidth="1" collapsed="1"/>
    <col min="6" max="6" width="3.28515625" style="1" customWidth="1" collapsed="1"/>
    <col min="7" max="7" width="15.7109375" style="1" customWidth="1" collapsed="1"/>
    <col min="8" max="12" width="8.85546875" style="1" collapsed="1"/>
    <col min="13" max="14" width="8.85546875" style="1"/>
    <col min="15" max="16384" width="8.85546875" style="1" collapsed="1"/>
  </cols>
  <sheetData>
    <row r="1" spans="1:7" s="88" customFormat="1"/>
    <row r="2" spans="1:7">
      <c r="C2" s="106" t="s">
        <v>79</v>
      </c>
      <c r="G2" s="26"/>
    </row>
    <row r="3" spans="1:7" ht="15.75" customHeight="1">
      <c r="C3" s="106" t="s">
        <v>2</v>
      </c>
      <c r="G3" s="26"/>
    </row>
    <row r="4" spans="1:7">
      <c r="C4" s="106" t="s">
        <v>140</v>
      </c>
      <c r="G4" s="26"/>
    </row>
    <row r="5" spans="1:7" s="88" customFormat="1">
      <c r="C5" s="106"/>
      <c r="G5" s="26"/>
    </row>
    <row r="6" spans="1:7">
      <c r="C6" s="2"/>
      <c r="G6" s="60"/>
    </row>
    <row r="8" spans="1:7">
      <c r="A8" s="1" t="s">
        <v>128</v>
      </c>
      <c r="C8" s="29" t="s">
        <v>137</v>
      </c>
      <c r="D8" s="29"/>
      <c r="E8" s="29" t="s">
        <v>43</v>
      </c>
      <c r="F8" s="29"/>
      <c r="G8" s="29" t="s">
        <v>58</v>
      </c>
    </row>
    <row r="9" spans="1:7">
      <c r="A9" s="1" t="s">
        <v>128</v>
      </c>
      <c r="B9" s="29" t="s">
        <v>23</v>
      </c>
      <c r="C9" s="48" t="s">
        <v>154</v>
      </c>
      <c r="D9" s="29"/>
      <c r="E9" s="30" t="s">
        <v>42</v>
      </c>
      <c r="F9" s="29"/>
      <c r="G9" s="30" t="s">
        <v>2</v>
      </c>
    </row>
    <row r="10" spans="1:7">
      <c r="C10" s="29" t="s">
        <v>44</v>
      </c>
      <c r="D10" s="29"/>
      <c r="E10" s="29" t="s">
        <v>45</v>
      </c>
      <c r="F10" s="29"/>
      <c r="G10" s="29" t="s">
        <v>52</v>
      </c>
    </row>
    <row r="11" spans="1:7">
      <c r="A11" s="1" t="s">
        <v>128</v>
      </c>
      <c r="B11" s="1" t="s">
        <v>128</v>
      </c>
      <c r="C11" s="127"/>
      <c r="D11" s="94"/>
      <c r="E11" s="94"/>
      <c r="F11" s="94"/>
      <c r="G11" s="94"/>
    </row>
    <row r="12" spans="1:7">
      <c r="A12" s="29">
        <v>1</v>
      </c>
      <c r="B12" s="1" t="s">
        <v>26</v>
      </c>
      <c r="C12" s="127"/>
      <c r="D12" s="94"/>
      <c r="E12" s="113">
        <f>+'SchD Pg 2 Rate Base Adjustments'!R14</f>
        <v>0</v>
      </c>
      <c r="F12" s="94"/>
      <c r="G12" s="114">
        <f>+C12+E12</f>
        <v>0</v>
      </c>
    </row>
    <row r="13" spans="1:7">
      <c r="A13" s="29"/>
      <c r="C13" s="127"/>
      <c r="D13" s="94"/>
      <c r="E13" s="113"/>
      <c r="F13" s="94"/>
      <c r="G13" s="114"/>
    </row>
    <row r="14" spans="1:7">
      <c r="A14" s="29">
        <v>2</v>
      </c>
      <c r="B14" s="1" t="s">
        <v>27</v>
      </c>
      <c r="C14" s="128"/>
      <c r="D14" s="94"/>
      <c r="E14" s="129">
        <f>+'SchD Pg 2 Rate Base Adjustments'!R16</f>
        <v>0</v>
      </c>
      <c r="F14" s="94"/>
      <c r="G14" s="130">
        <f>+C14+E14</f>
        <v>0</v>
      </c>
    </row>
    <row r="15" spans="1:7">
      <c r="A15" s="29"/>
      <c r="C15" s="131"/>
      <c r="D15" s="94"/>
      <c r="E15" s="113"/>
      <c r="F15" s="94"/>
      <c r="G15" s="94"/>
    </row>
    <row r="16" spans="1:7">
      <c r="A16" s="29">
        <v>3</v>
      </c>
      <c r="B16" s="6" t="s">
        <v>28</v>
      </c>
      <c r="C16" s="127">
        <f>+C12-C14</f>
        <v>0</v>
      </c>
      <c r="D16" s="127"/>
      <c r="E16" s="113">
        <f>+'SchD Pg 2 Rate Base Adjustments'!R18</f>
        <v>0</v>
      </c>
      <c r="F16" s="127"/>
      <c r="G16" s="127">
        <f>+G12-G14</f>
        <v>0</v>
      </c>
    </row>
    <row r="17" spans="1:12">
      <c r="A17" s="29"/>
      <c r="C17" s="127"/>
      <c r="D17" s="94"/>
      <c r="E17" s="113"/>
      <c r="F17" s="94"/>
      <c r="G17" s="94"/>
    </row>
    <row r="18" spans="1:12">
      <c r="A18" s="29">
        <v>4</v>
      </c>
      <c r="B18" s="1" t="s">
        <v>29</v>
      </c>
      <c r="C18" s="127"/>
      <c r="D18" s="94"/>
      <c r="E18" s="113"/>
      <c r="F18" s="94"/>
      <c r="G18" s="94"/>
    </row>
    <row r="19" spans="1:12">
      <c r="A19" s="29">
        <v>5</v>
      </c>
      <c r="B19" s="1" t="s">
        <v>30</v>
      </c>
      <c r="C19" s="127"/>
      <c r="D19" s="94"/>
      <c r="E19" s="113">
        <f>+'SchD Pg 2 Rate Base Adjustments'!R21</f>
        <v>0</v>
      </c>
      <c r="F19" s="94"/>
      <c r="G19" s="114">
        <f>+C19+E19</f>
        <v>0</v>
      </c>
    </row>
    <row r="20" spans="1:12">
      <c r="A20" s="29">
        <v>6</v>
      </c>
      <c r="B20" s="1" t="s">
        <v>31</v>
      </c>
      <c r="C20" s="127"/>
      <c r="D20" s="94"/>
      <c r="E20" s="113">
        <f>+'SchD Pg 2 Rate Base Adjustments'!R22</f>
        <v>0</v>
      </c>
      <c r="F20" s="94"/>
      <c r="G20" s="114">
        <f t="shared" ref="G20:G30" si="0">+C20+E20</f>
        <v>0</v>
      </c>
    </row>
    <row r="21" spans="1:12">
      <c r="A21" s="29">
        <v>7</v>
      </c>
      <c r="B21" s="1" t="s">
        <v>32</v>
      </c>
      <c r="C21" s="118"/>
      <c r="D21" s="94"/>
      <c r="E21" s="113">
        <f>+'SchD Pg 2 Rate Base Adjustments'!R23</f>
        <v>0</v>
      </c>
      <c r="F21" s="94"/>
      <c r="G21" s="114">
        <f t="shared" si="0"/>
        <v>0</v>
      </c>
    </row>
    <row r="22" spans="1:12">
      <c r="A22" s="29">
        <v>8</v>
      </c>
      <c r="B22" s="1" t="s">
        <v>33</v>
      </c>
      <c r="C22" s="128"/>
      <c r="D22" s="94"/>
      <c r="E22" s="129">
        <f>+'SchD Pg 2 Rate Base Adjustments'!R24</f>
        <v>0</v>
      </c>
      <c r="F22" s="94"/>
      <c r="G22" s="130">
        <f t="shared" si="0"/>
        <v>0</v>
      </c>
    </row>
    <row r="23" spans="1:12">
      <c r="A23" s="29">
        <v>9</v>
      </c>
      <c r="B23" s="1" t="s">
        <v>34</v>
      </c>
      <c r="C23" s="127">
        <f>+SUM(C19:C22)</f>
        <v>0</v>
      </c>
      <c r="D23" s="127"/>
      <c r="E23" s="127">
        <f>+SUM(E19:E22)</f>
        <v>0</v>
      </c>
      <c r="F23" s="94"/>
      <c r="G23" s="114">
        <f t="shared" si="0"/>
        <v>0</v>
      </c>
    </row>
    <row r="24" spans="1:12">
      <c r="A24" s="29"/>
      <c r="C24" s="127"/>
      <c r="D24" s="94"/>
      <c r="E24" s="113"/>
      <c r="F24" s="94"/>
      <c r="G24" s="114"/>
    </row>
    <row r="25" spans="1:12">
      <c r="A25" s="29">
        <v>10</v>
      </c>
      <c r="B25" s="1" t="s">
        <v>35</v>
      </c>
      <c r="C25" s="127"/>
      <c r="D25" s="94"/>
      <c r="E25" s="113"/>
      <c r="F25" s="94"/>
      <c r="G25" s="114"/>
    </row>
    <row r="26" spans="1:12">
      <c r="A26" s="29">
        <v>11</v>
      </c>
      <c r="B26" s="1" t="s">
        <v>36</v>
      </c>
      <c r="C26" s="127"/>
      <c r="D26" s="94"/>
      <c r="E26" s="113">
        <f>+'SchD Pg 2 Rate Base Adjustments'!R28+'SchD Pg 2 Rate Base Adjustments'!R29</f>
        <v>0</v>
      </c>
      <c r="F26" s="94"/>
      <c r="G26" s="114">
        <f t="shared" si="0"/>
        <v>0</v>
      </c>
    </row>
    <row r="27" spans="1:12">
      <c r="A27" s="29">
        <v>12</v>
      </c>
      <c r="B27" s="1" t="s">
        <v>37</v>
      </c>
      <c r="C27" s="127"/>
      <c r="D27" s="94"/>
      <c r="E27" s="113">
        <f>+'SchD Pg 2 Rate Base Adjustments'!R30</f>
        <v>0</v>
      </c>
      <c r="F27" s="94"/>
      <c r="G27" s="114">
        <f t="shared" si="0"/>
        <v>0</v>
      </c>
    </row>
    <row r="28" spans="1:12">
      <c r="A28" s="29">
        <v>13</v>
      </c>
      <c r="B28" s="1" t="s">
        <v>38</v>
      </c>
      <c r="C28" s="127"/>
      <c r="D28" s="94"/>
      <c r="E28" s="113">
        <f>+'SchD Pg 2 Rate Base Adjustments'!R31</f>
        <v>0</v>
      </c>
      <c r="F28" s="94"/>
      <c r="G28" s="114">
        <f t="shared" si="0"/>
        <v>0</v>
      </c>
    </row>
    <row r="29" spans="1:12">
      <c r="A29" s="29">
        <v>14</v>
      </c>
      <c r="B29" s="64" t="s">
        <v>39</v>
      </c>
      <c r="C29" s="128"/>
      <c r="D29" s="94"/>
      <c r="E29" s="129">
        <f>+'SchD Pg 2 Rate Base Adjustments'!R32</f>
        <v>0</v>
      </c>
      <c r="F29" s="94"/>
      <c r="G29" s="130">
        <f t="shared" si="0"/>
        <v>0</v>
      </c>
    </row>
    <row r="30" spans="1:12">
      <c r="A30" s="29">
        <v>15</v>
      </c>
      <c r="B30" s="6" t="s">
        <v>40</v>
      </c>
      <c r="C30" s="127">
        <f>+SUM(C26:C29)</f>
        <v>0</v>
      </c>
      <c r="D30" s="127"/>
      <c r="E30" s="127">
        <f>+SUM(E26:E29)</f>
        <v>0</v>
      </c>
      <c r="F30" s="94"/>
      <c r="G30" s="114">
        <f t="shared" si="0"/>
        <v>0</v>
      </c>
    </row>
    <row r="31" spans="1:12">
      <c r="A31" s="29"/>
      <c r="C31" s="127"/>
      <c r="D31" s="94"/>
      <c r="E31" s="113"/>
      <c r="F31" s="94"/>
      <c r="G31" s="114"/>
      <c r="L31" s="1" t="s">
        <v>128</v>
      </c>
    </row>
    <row r="32" spans="1:12" ht="15.75" thickBot="1">
      <c r="A32" s="29">
        <v>16</v>
      </c>
      <c r="B32" s="1" t="s">
        <v>41</v>
      </c>
      <c r="C32" s="132">
        <f>+C16+C23-C30</f>
        <v>0</v>
      </c>
      <c r="D32" s="131"/>
      <c r="E32" s="132">
        <f>+E16+E23-E30</f>
        <v>0</v>
      </c>
      <c r="F32" s="94"/>
      <c r="G32" s="133">
        <f>ROUND(+C32+E32,0)</f>
        <v>0</v>
      </c>
    </row>
    <row r="33" spans="3:7" ht="15.75" thickTop="1"/>
    <row r="34" spans="3:7">
      <c r="C34" s="71"/>
      <c r="D34" s="71"/>
      <c r="E34" s="71"/>
      <c r="F34" s="71"/>
      <c r="G34" s="71"/>
    </row>
    <row r="35" spans="3:7">
      <c r="C35" s="71"/>
      <c r="D35" s="71"/>
      <c r="E35" s="71"/>
      <c r="F35" s="71"/>
      <c r="G35" s="71"/>
    </row>
    <row r="36" spans="3:7">
      <c r="C36" s="77"/>
      <c r="D36" s="71"/>
      <c r="E36" s="71"/>
      <c r="F36" s="71"/>
      <c r="G36" s="71"/>
    </row>
    <row r="37" spans="3:7">
      <c r="C37" s="77"/>
      <c r="D37" s="71"/>
      <c r="E37" s="71"/>
      <c r="F37" s="71"/>
      <c r="G37" s="71"/>
    </row>
    <row r="38" spans="3:7">
      <c r="C38" s="32"/>
    </row>
  </sheetData>
  <pageMargins left="0" right="0" top="0.5" bottom="0.5" header="0.25" footer="0.25"/>
  <pageSetup fitToHeight="0" orientation="landscape" r:id="rId1"/>
  <headerFooter>
    <oddFooter>&amp;R&amp;A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view="pageBreakPreview" zoomScale="60" zoomScaleNormal="80" workbookViewId="0">
      <selection activeCell="D13" sqref="D13:R35"/>
    </sheetView>
  </sheetViews>
  <sheetFormatPr defaultColWidth="8.85546875" defaultRowHeight="15"/>
  <cols>
    <col min="1" max="1" width="8.85546875" style="1" collapsed="1"/>
    <col min="2" max="2" width="43.28515625" style="1" bestFit="1" customWidth="1" collapsed="1"/>
    <col min="3" max="3" width="4.140625" style="1" customWidth="1" collapsed="1"/>
    <col min="4" max="7" width="8.7109375" style="1" customWidth="1" collapsed="1"/>
    <col min="8" max="9" width="8.7109375" style="64" customWidth="1"/>
    <col min="10" max="14" width="8.7109375" style="1" customWidth="1" collapsed="1"/>
    <col min="15" max="15" width="8.7109375" style="64" customWidth="1"/>
    <col min="16" max="16" width="8.7109375" style="1" customWidth="1" collapsed="1"/>
    <col min="17" max="17" width="3.7109375" style="1" customWidth="1" collapsed="1"/>
    <col min="18" max="18" width="15" style="1" bestFit="1" customWidth="1" collapsed="1"/>
    <col min="19" max="19" width="8.85546875" style="1" collapsed="1"/>
    <col min="20" max="20" width="8.85546875" style="1"/>
    <col min="21" max="21" width="8.85546875" style="1" collapsed="1"/>
    <col min="22" max="22" width="8.85546875" style="1"/>
    <col min="23" max="16384" width="8.85546875" style="1" collapsed="1"/>
  </cols>
  <sheetData>
    <row r="1" spans="1:18" s="88" customFormat="1"/>
    <row r="2" spans="1:18">
      <c r="G2" s="106"/>
      <c r="H2" s="106" t="s">
        <v>79</v>
      </c>
      <c r="I2" s="65"/>
      <c r="P2" s="26"/>
    </row>
    <row r="3" spans="1:18" ht="15.75">
      <c r="G3" s="109"/>
      <c r="H3" s="109" t="s">
        <v>2</v>
      </c>
      <c r="I3" s="65"/>
      <c r="P3" s="26"/>
    </row>
    <row r="4" spans="1:18">
      <c r="G4" s="106"/>
      <c r="H4" s="106" t="s">
        <v>140</v>
      </c>
      <c r="I4" s="52"/>
      <c r="P4" s="26"/>
    </row>
    <row r="5" spans="1:18">
      <c r="D5" s="2"/>
      <c r="E5" s="2"/>
      <c r="P5" s="61"/>
    </row>
    <row r="7" spans="1:18">
      <c r="A7" s="1" t="s">
        <v>128</v>
      </c>
    </row>
    <row r="8" spans="1:18">
      <c r="A8" s="1" t="s">
        <v>128</v>
      </c>
      <c r="D8" s="29"/>
      <c r="E8" s="29"/>
      <c r="M8" s="29"/>
      <c r="N8" s="29"/>
      <c r="O8" s="71"/>
      <c r="P8" s="29" t="s">
        <v>106</v>
      </c>
    </row>
    <row r="9" spans="1:18">
      <c r="D9" s="71"/>
      <c r="E9" s="29"/>
      <c r="F9" s="29"/>
      <c r="G9" s="29"/>
      <c r="H9" s="71"/>
      <c r="I9" s="71"/>
      <c r="J9" s="71"/>
      <c r="K9" s="29"/>
      <c r="L9" s="29"/>
      <c r="M9" s="29"/>
      <c r="N9" s="29"/>
      <c r="O9" s="71"/>
      <c r="P9" s="29" t="s">
        <v>125</v>
      </c>
    </row>
    <row r="10" spans="1:18">
      <c r="B10" s="29" t="s">
        <v>23</v>
      </c>
      <c r="D10" s="72"/>
      <c r="E10" s="30"/>
      <c r="F10" s="30"/>
      <c r="G10" s="30"/>
      <c r="H10" s="72"/>
      <c r="I10" s="72"/>
      <c r="J10" s="30"/>
      <c r="K10" s="30"/>
      <c r="L10" s="30"/>
      <c r="M10" s="30"/>
      <c r="N10" s="30"/>
      <c r="O10" s="72"/>
      <c r="P10" s="30" t="s">
        <v>126</v>
      </c>
      <c r="R10" s="30" t="s">
        <v>53</v>
      </c>
    </row>
    <row r="11" spans="1:18">
      <c r="D11" s="29" t="s">
        <v>44</v>
      </c>
      <c r="E11" s="29" t="s">
        <v>45</v>
      </c>
      <c r="F11" s="71" t="s">
        <v>52</v>
      </c>
      <c r="G11" s="71" t="s">
        <v>46</v>
      </c>
      <c r="H11" s="71" t="s">
        <v>47</v>
      </c>
      <c r="I11" s="71" t="s">
        <v>48</v>
      </c>
      <c r="J11" s="71" t="s">
        <v>49</v>
      </c>
      <c r="K11" s="71" t="s">
        <v>50</v>
      </c>
      <c r="L11" s="71" t="s">
        <v>51</v>
      </c>
      <c r="M11" s="71" t="s">
        <v>55</v>
      </c>
      <c r="N11" s="71" t="s">
        <v>56</v>
      </c>
      <c r="O11" s="71" t="s">
        <v>124</v>
      </c>
      <c r="P11" s="71" t="s">
        <v>135</v>
      </c>
      <c r="Q11" s="29"/>
      <c r="R11" s="29" t="s">
        <v>136</v>
      </c>
    </row>
    <row r="12" spans="1:18">
      <c r="D12" s="4"/>
      <c r="E12" s="4"/>
    </row>
    <row r="13" spans="1:18">
      <c r="A13" s="1" t="s">
        <v>128</v>
      </c>
      <c r="D13" s="127"/>
      <c r="E13" s="127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</row>
    <row r="14" spans="1:18">
      <c r="A14" s="29">
        <v>1</v>
      </c>
      <c r="B14" s="1" t="s">
        <v>26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>
        <f t="shared" ref="R14:R24" si="0">+SUM(D14:P14)</f>
        <v>0</v>
      </c>
    </row>
    <row r="15" spans="1:18">
      <c r="A15" s="29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</row>
    <row r="16" spans="1:18">
      <c r="A16" s="29">
        <v>2</v>
      </c>
      <c r="B16" s="1" t="s">
        <v>27</v>
      </c>
      <c r="D16" s="129"/>
      <c r="E16" s="129"/>
      <c r="F16" s="129"/>
      <c r="G16" s="129"/>
      <c r="H16" s="134"/>
      <c r="I16" s="134"/>
      <c r="J16" s="129"/>
      <c r="K16" s="129"/>
      <c r="L16" s="129"/>
      <c r="M16" s="129"/>
      <c r="N16" s="129"/>
      <c r="O16" s="134"/>
      <c r="P16" s="129"/>
      <c r="Q16" s="113"/>
      <c r="R16" s="129">
        <f t="shared" si="0"/>
        <v>0</v>
      </c>
    </row>
    <row r="17" spans="1:19">
      <c r="A17" s="29"/>
      <c r="D17" s="116"/>
      <c r="E17" s="116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</row>
    <row r="18" spans="1:19">
      <c r="A18" s="29">
        <v>3</v>
      </c>
      <c r="B18" s="6" t="s">
        <v>28</v>
      </c>
      <c r="D18" s="113">
        <f>+D14-D16</f>
        <v>0</v>
      </c>
      <c r="E18" s="113">
        <f>+E14-E16</f>
        <v>0</v>
      </c>
      <c r="F18" s="113">
        <f t="shared" ref="F18:P18" si="1">+F14-F16</f>
        <v>0</v>
      </c>
      <c r="G18" s="113">
        <f t="shared" si="1"/>
        <v>0</v>
      </c>
      <c r="H18" s="113">
        <f t="shared" si="1"/>
        <v>0</v>
      </c>
      <c r="I18" s="113">
        <f t="shared" si="1"/>
        <v>0</v>
      </c>
      <c r="J18" s="113">
        <f t="shared" si="1"/>
        <v>0</v>
      </c>
      <c r="K18" s="113">
        <f t="shared" si="1"/>
        <v>0</v>
      </c>
      <c r="L18" s="113">
        <f t="shared" si="1"/>
        <v>0</v>
      </c>
      <c r="M18" s="113">
        <f t="shared" si="1"/>
        <v>0</v>
      </c>
      <c r="N18" s="113">
        <f t="shared" si="1"/>
        <v>0</v>
      </c>
      <c r="O18" s="113">
        <f t="shared" si="1"/>
        <v>0</v>
      </c>
      <c r="P18" s="113">
        <f t="shared" si="1"/>
        <v>0</v>
      </c>
      <c r="Q18" s="113"/>
      <c r="R18" s="113">
        <f t="shared" si="0"/>
        <v>0</v>
      </c>
    </row>
    <row r="19" spans="1:19">
      <c r="A19" s="29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</row>
    <row r="20" spans="1:19">
      <c r="A20" s="29">
        <v>4</v>
      </c>
      <c r="B20" s="1" t="s">
        <v>29</v>
      </c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</row>
    <row r="21" spans="1:19">
      <c r="A21" s="29">
        <v>5</v>
      </c>
      <c r="B21" s="1" t="s">
        <v>30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>
        <f t="shared" si="0"/>
        <v>0</v>
      </c>
    </row>
    <row r="22" spans="1:19">
      <c r="A22" s="29">
        <v>6</v>
      </c>
      <c r="B22" s="1" t="s">
        <v>31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>
        <f t="shared" si="0"/>
        <v>0</v>
      </c>
    </row>
    <row r="23" spans="1:19">
      <c r="A23" s="29">
        <v>7</v>
      </c>
      <c r="B23" s="1" t="s">
        <v>32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>
        <f>+'SchE CWC'!H44</f>
        <v>0</v>
      </c>
      <c r="Q23" s="113"/>
      <c r="R23" s="113">
        <f t="shared" si="0"/>
        <v>0</v>
      </c>
    </row>
    <row r="24" spans="1:19">
      <c r="A24" s="29">
        <v>8</v>
      </c>
      <c r="B24" s="1" t="s">
        <v>33</v>
      </c>
      <c r="D24" s="129"/>
      <c r="E24" s="129"/>
      <c r="F24" s="129"/>
      <c r="G24" s="129"/>
      <c r="H24" s="134"/>
      <c r="I24" s="134"/>
      <c r="J24" s="129"/>
      <c r="K24" s="129"/>
      <c r="L24" s="129"/>
      <c r="M24" s="129"/>
      <c r="N24" s="129"/>
      <c r="O24" s="134"/>
      <c r="P24" s="129"/>
      <c r="Q24" s="113"/>
      <c r="R24" s="129">
        <f t="shared" si="0"/>
        <v>0</v>
      </c>
    </row>
    <row r="25" spans="1:19">
      <c r="A25" s="29">
        <v>9</v>
      </c>
      <c r="B25" s="1" t="s">
        <v>153</v>
      </c>
      <c r="D25" s="113">
        <f t="shared" ref="D25:O25" si="2">+SUM(D21:D24)</f>
        <v>0</v>
      </c>
      <c r="E25" s="113">
        <f t="shared" si="2"/>
        <v>0</v>
      </c>
      <c r="F25" s="113">
        <f t="shared" si="2"/>
        <v>0</v>
      </c>
      <c r="G25" s="113">
        <f t="shared" si="2"/>
        <v>0</v>
      </c>
      <c r="H25" s="113">
        <f t="shared" si="2"/>
        <v>0</v>
      </c>
      <c r="I25" s="113">
        <f t="shared" si="2"/>
        <v>0</v>
      </c>
      <c r="J25" s="113">
        <f t="shared" si="2"/>
        <v>0</v>
      </c>
      <c r="K25" s="113">
        <f t="shared" si="2"/>
        <v>0</v>
      </c>
      <c r="L25" s="113">
        <f t="shared" si="2"/>
        <v>0</v>
      </c>
      <c r="M25" s="113">
        <f t="shared" si="2"/>
        <v>0</v>
      </c>
      <c r="N25" s="113">
        <f t="shared" si="2"/>
        <v>0</v>
      </c>
      <c r="O25" s="113">
        <f t="shared" si="2"/>
        <v>0</v>
      </c>
      <c r="P25" s="113">
        <f>+SUM(P21:P24)</f>
        <v>0</v>
      </c>
      <c r="Q25" s="113"/>
      <c r="R25" s="113">
        <f>+SUM(R21:R24)</f>
        <v>0</v>
      </c>
    </row>
    <row r="26" spans="1:19">
      <c r="A26" s="29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</row>
    <row r="27" spans="1:19">
      <c r="A27" s="29">
        <v>10</v>
      </c>
      <c r="B27" s="1" t="s">
        <v>35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</row>
    <row r="28" spans="1:19">
      <c r="A28" s="29">
        <v>11</v>
      </c>
      <c r="B28" s="1" t="s">
        <v>36</v>
      </c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>
        <f t="shared" ref="R28:R32" si="3">+SUM(D28:P28)</f>
        <v>0</v>
      </c>
    </row>
    <row r="29" spans="1:19">
      <c r="A29" s="29">
        <v>12</v>
      </c>
      <c r="B29" s="1" t="s">
        <v>54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>
        <f t="shared" si="3"/>
        <v>0</v>
      </c>
    </row>
    <row r="30" spans="1:19">
      <c r="A30" s="29">
        <v>13</v>
      </c>
      <c r="B30" s="1" t="s">
        <v>37</v>
      </c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>
        <f t="shared" si="3"/>
        <v>0</v>
      </c>
    </row>
    <row r="31" spans="1:19">
      <c r="A31" s="29">
        <v>13</v>
      </c>
      <c r="B31" s="1" t="s">
        <v>38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>
        <f t="shared" si="3"/>
        <v>0</v>
      </c>
      <c r="S31" s="67"/>
    </row>
    <row r="32" spans="1:19">
      <c r="A32" s="29">
        <v>15</v>
      </c>
      <c r="B32" s="1" t="s">
        <v>39</v>
      </c>
      <c r="D32" s="129"/>
      <c r="E32" s="129"/>
      <c r="F32" s="129"/>
      <c r="G32" s="129"/>
      <c r="H32" s="134"/>
      <c r="I32" s="134"/>
      <c r="J32" s="129"/>
      <c r="K32" s="129"/>
      <c r="L32" s="129"/>
      <c r="M32" s="129"/>
      <c r="N32" s="129"/>
      <c r="O32" s="134"/>
      <c r="P32" s="129"/>
      <c r="Q32" s="113"/>
      <c r="R32" s="129">
        <f t="shared" si="3"/>
        <v>0</v>
      </c>
    </row>
    <row r="33" spans="1:18">
      <c r="A33" s="29"/>
      <c r="B33" s="6" t="s">
        <v>152</v>
      </c>
      <c r="D33" s="113">
        <f t="shared" ref="D33:N33" si="4">+SUM(D28:D32)</f>
        <v>0</v>
      </c>
      <c r="E33" s="113">
        <f t="shared" si="4"/>
        <v>0</v>
      </c>
      <c r="F33" s="113">
        <f t="shared" si="4"/>
        <v>0</v>
      </c>
      <c r="G33" s="113">
        <f t="shared" si="4"/>
        <v>0</v>
      </c>
      <c r="H33" s="113">
        <f t="shared" ref="H33:I33" si="5">+SUM(H28:H32)</f>
        <v>0</v>
      </c>
      <c r="I33" s="113">
        <f t="shared" si="5"/>
        <v>0</v>
      </c>
      <c r="J33" s="113">
        <f t="shared" si="4"/>
        <v>0</v>
      </c>
      <c r="K33" s="113">
        <f t="shared" si="4"/>
        <v>0</v>
      </c>
      <c r="L33" s="113">
        <f t="shared" si="4"/>
        <v>0</v>
      </c>
      <c r="M33" s="113">
        <f t="shared" si="4"/>
        <v>0</v>
      </c>
      <c r="N33" s="113">
        <f t="shared" si="4"/>
        <v>0</v>
      </c>
      <c r="O33" s="113">
        <f t="shared" ref="O33" si="6">+SUM(O28:O32)</f>
        <v>0</v>
      </c>
      <c r="P33" s="113">
        <f>+SUM(P27:P32)</f>
        <v>0</v>
      </c>
      <c r="Q33" s="113"/>
      <c r="R33" s="113">
        <f>+SUM(R27:R32)</f>
        <v>0</v>
      </c>
    </row>
    <row r="34" spans="1:18">
      <c r="A34" s="29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</row>
    <row r="35" spans="1:18" ht="15.75" thickBot="1">
      <c r="A35" s="29">
        <v>16</v>
      </c>
      <c r="B35" s="1" t="s">
        <v>41</v>
      </c>
      <c r="D35" s="135">
        <f t="shared" ref="D35:L35" si="7">+D18+D25-D33</f>
        <v>0</v>
      </c>
      <c r="E35" s="135">
        <f t="shared" si="7"/>
        <v>0</v>
      </c>
      <c r="F35" s="135">
        <f t="shared" si="7"/>
        <v>0</v>
      </c>
      <c r="G35" s="135">
        <f t="shared" si="7"/>
        <v>0</v>
      </c>
      <c r="H35" s="135">
        <f t="shared" ref="H35:I35" si="8">+H18+H25-H33</f>
        <v>0</v>
      </c>
      <c r="I35" s="135">
        <f t="shared" si="8"/>
        <v>0</v>
      </c>
      <c r="J35" s="135">
        <f t="shared" si="7"/>
        <v>0</v>
      </c>
      <c r="K35" s="135">
        <f t="shared" si="7"/>
        <v>0</v>
      </c>
      <c r="L35" s="135">
        <f t="shared" si="7"/>
        <v>0</v>
      </c>
      <c r="M35" s="135">
        <f t="shared" ref="M35:N35" si="9">+M18+M25-M33</f>
        <v>0</v>
      </c>
      <c r="N35" s="135">
        <f t="shared" si="9"/>
        <v>0</v>
      </c>
      <c r="O35" s="135">
        <f t="shared" ref="O35" si="10">+O18+O25-O33</f>
        <v>0</v>
      </c>
      <c r="P35" s="135">
        <f>+P18+P25-P33</f>
        <v>0</v>
      </c>
      <c r="Q35" s="113"/>
      <c r="R35" s="135">
        <f>+R18+R25-R33</f>
        <v>0</v>
      </c>
    </row>
    <row r="36" spans="1:18" ht="15.75" thickTop="1"/>
    <row r="37" spans="1:18"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</row>
    <row r="38" spans="1:18"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</sheetData>
  <pageMargins left="0" right="0" top="0.5" bottom="0.5" header="0.25" footer="0.25"/>
  <pageSetup scale="74" fitToHeight="0" orientation="landscape" r:id="rId1"/>
  <headerFooter>
    <oddFooter>&amp;R&amp;A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7"/>
  <sheetViews>
    <sheetView view="pageBreakPreview" zoomScale="60" zoomScaleNormal="100" workbookViewId="0"/>
  </sheetViews>
  <sheetFormatPr defaultColWidth="9.140625" defaultRowHeight="15"/>
  <cols>
    <col min="1" max="1" width="9.140625" style="1" collapsed="1"/>
    <col min="2" max="2" width="28.28515625" style="1" bestFit="1" customWidth="1" collapsed="1"/>
    <col min="3" max="3" width="18.140625" style="1" customWidth="1" collapsed="1"/>
    <col min="4" max="4" width="14.28515625" style="1" customWidth="1" collapsed="1"/>
    <col min="5" max="5" width="10.7109375" style="1" customWidth="1" collapsed="1"/>
    <col min="6" max="6" width="11" style="1" customWidth="1" collapsed="1"/>
    <col min="7" max="7" width="10.42578125" style="1" customWidth="1" collapsed="1"/>
    <col min="8" max="8" width="14" style="1" customWidth="1" collapsed="1"/>
    <col min="9" max="9" width="11.7109375" style="1" customWidth="1" collapsed="1"/>
    <col min="10" max="10" width="9.140625" style="1" collapsed="1"/>
    <col min="11" max="11" width="11.5703125" style="1" customWidth="1" collapsed="1"/>
    <col min="12" max="12" width="11.85546875" style="1" customWidth="1" collapsed="1"/>
    <col min="13" max="13" width="9.140625" style="1" collapsed="1"/>
    <col min="14" max="15" width="9.140625" style="1"/>
    <col min="16" max="16" width="9.140625" style="1" collapsed="1"/>
    <col min="17" max="18" width="9.140625" style="1"/>
    <col min="19" max="16384" width="9.140625" style="1" collapsed="1"/>
  </cols>
  <sheetData>
    <row r="1" spans="1:12" s="88" customFormat="1"/>
    <row r="2" spans="1:12">
      <c r="E2" s="98" t="s">
        <v>79</v>
      </c>
      <c r="F2" s="104"/>
      <c r="K2" s="26"/>
    </row>
    <row r="3" spans="1:12" ht="15.75" customHeight="1">
      <c r="E3" s="98" t="s">
        <v>143</v>
      </c>
      <c r="F3" s="104"/>
      <c r="K3" s="26"/>
    </row>
    <row r="4" spans="1:12">
      <c r="E4" s="98" t="s">
        <v>140</v>
      </c>
      <c r="F4" s="104"/>
      <c r="K4" s="26"/>
    </row>
    <row r="5" spans="1:12">
      <c r="E5" s="94"/>
      <c r="K5" s="62"/>
    </row>
    <row r="6" spans="1:12">
      <c r="C6" s="29"/>
      <c r="D6" s="29"/>
      <c r="E6" s="10"/>
      <c r="F6" s="29"/>
      <c r="G6" s="29" t="s">
        <v>100</v>
      </c>
      <c r="I6" s="29" t="s">
        <v>108</v>
      </c>
      <c r="K6" s="29" t="s">
        <v>112</v>
      </c>
    </row>
    <row r="7" spans="1:12">
      <c r="A7" s="3" t="s">
        <v>128</v>
      </c>
      <c r="C7" s="29"/>
      <c r="D7" s="29" t="s">
        <v>103</v>
      </c>
      <c r="E7" s="17" t="s">
        <v>96</v>
      </c>
      <c r="F7" s="29" t="s">
        <v>98</v>
      </c>
      <c r="G7" s="29" t="s">
        <v>101</v>
      </c>
      <c r="H7" s="29" t="s">
        <v>106</v>
      </c>
      <c r="I7" s="29" t="s">
        <v>109</v>
      </c>
      <c r="J7" s="29" t="s">
        <v>110</v>
      </c>
      <c r="K7" s="29" t="s">
        <v>101</v>
      </c>
      <c r="L7" s="29" t="s">
        <v>114</v>
      </c>
    </row>
    <row r="8" spans="1:12">
      <c r="A8" s="28" t="s">
        <v>156</v>
      </c>
      <c r="C8" s="30" t="s">
        <v>10</v>
      </c>
      <c r="D8" s="30" t="s">
        <v>105</v>
      </c>
      <c r="E8" s="37" t="s">
        <v>97</v>
      </c>
      <c r="F8" s="30" t="s">
        <v>99</v>
      </c>
      <c r="G8" s="30" t="s">
        <v>102</v>
      </c>
      <c r="H8" s="30" t="s">
        <v>107</v>
      </c>
      <c r="I8" s="30" t="s">
        <v>42</v>
      </c>
      <c r="J8" s="30" t="s">
        <v>111</v>
      </c>
      <c r="K8" s="30" t="s">
        <v>113</v>
      </c>
      <c r="L8" s="30" t="s">
        <v>107</v>
      </c>
    </row>
    <row r="9" spans="1:12">
      <c r="C9" s="29" t="s">
        <v>44</v>
      </c>
      <c r="D9" s="29" t="s">
        <v>45</v>
      </c>
      <c r="E9" s="18" t="s">
        <v>104</v>
      </c>
      <c r="F9" s="29" t="s">
        <v>46</v>
      </c>
      <c r="G9" s="29" t="s">
        <v>47</v>
      </c>
      <c r="H9" s="29" t="s">
        <v>48</v>
      </c>
      <c r="I9" s="29" t="s">
        <v>49</v>
      </c>
      <c r="J9" s="29" t="s">
        <v>50</v>
      </c>
      <c r="K9" s="29" t="s">
        <v>51</v>
      </c>
      <c r="L9" s="29" t="s">
        <v>55</v>
      </c>
    </row>
    <row r="10" spans="1:12">
      <c r="A10" s="29">
        <v>1</v>
      </c>
      <c r="B10" s="3" t="s">
        <v>86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</row>
    <row r="11" spans="1:12">
      <c r="A11" s="29">
        <v>2</v>
      </c>
      <c r="C11" s="94"/>
      <c r="D11" s="94"/>
      <c r="E11" s="94"/>
      <c r="F11" s="94"/>
      <c r="G11" s="94"/>
      <c r="H11" s="94"/>
      <c r="I11" s="113"/>
      <c r="J11" s="94"/>
      <c r="K11" s="94"/>
      <c r="L11" s="94"/>
    </row>
    <row r="12" spans="1:12">
      <c r="A12" s="29">
        <v>3</v>
      </c>
      <c r="C12" s="113"/>
      <c r="D12" s="113">
        <f t="shared" ref="D12:D42" si="0">+C12/365</f>
        <v>0</v>
      </c>
      <c r="E12" s="76"/>
      <c r="F12" s="136"/>
      <c r="G12" s="136">
        <f>+E12-F12</f>
        <v>0</v>
      </c>
      <c r="H12" s="113">
        <f>+D12*G12</f>
        <v>0</v>
      </c>
      <c r="I12" s="113"/>
      <c r="J12" s="113">
        <f>+I12/365</f>
        <v>0</v>
      </c>
      <c r="K12" s="136">
        <f>+G12</f>
        <v>0</v>
      </c>
      <c r="L12" s="114">
        <f>+K12*J12</f>
        <v>0</v>
      </c>
    </row>
    <row r="13" spans="1:12">
      <c r="A13" s="29">
        <f>+A12+1</f>
        <v>4</v>
      </c>
      <c r="C13" s="113"/>
      <c r="D13" s="113">
        <f t="shared" si="0"/>
        <v>0</v>
      </c>
      <c r="E13" s="76"/>
      <c r="F13" s="136"/>
      <c r="G13" s="136">
        <f t="shared" ref="G13:G42" si="1">+E13-F13</f>
        <v>0</v>
      </c>
      <c r="H13" s="113">
        <f t="shared" ref="H13:H42" si="2">+D13*G13</f>
        <v>0</v>
      </c>
      <c r="I13" s="113"/>
      <c r="J13" s="113">
        <f t="shared" ref="J13:J42" si="3">+I13/365</f>
        <v>0</v>
      </c>
      <c r="K13" s="136">
        <f t="shared" ref="K13:K42" si="4">+G13</f>
        <v>0</v>
      </c>
      <c r="L13" s="114">
        <f t="shared" ref="L13:L42" si="5">+K13*J13</f>
        <v>0</v>
      </c>
    </row>
    <row r="14" spans="1:12">
      <c r="A14" s="29">
        <f t="shared" ref="A14:A44" si="6">+A13+1</f>
        <v>5</v>
      </c>
      <c r="C14" s="113"/>
      <c r="D14" s="113">
        <f t="shared" si="0"/>
        <v>0</v>
      </c>
      <c r="E14" s="76"/>
      <c r="F14" s="136"/>
      <c r="G14" s="136">
        <f t="shared" si="1"/>
        <v>0</v>
      </c>
      <c r="H14" s="113">
        <f t="shared" si="2"/>
        <v>0</v>
      </c>
      <c r="I14" s="113"/>
      <c r="J14" s="113">
        <f t="shared" si="3"/>
        <v>0</v>
      </c>
      <c r="K14" s="136">
        <f t="shared" si="4"/>
        <v>0</v>
      </c>
      <c r="L14" s="114">
        <f t="shared" si="5"/>
        <v>0</v>
      </c>
    </row>
    <row r="15" spans="1:12">
      <c r="A15" s="29">
        <f t="shared" si="6"/>
        <v>6</v>
      </c>
      <c r="C15" s="113"/>
      <c r="D15" s="113">
        <f t="shared" si="0"/>
        <v>0</v>
      </c>
      <c r="E15" s="76"/>
      <c r="F15" s="136"/>
      <c r="G15" s="136">
        <f t="shared" si="1"/>
        <v>0</v>
      </c>
      <c r="H15" s="113">
        <f t="shared" si="2"/>
        <v>0</v>
      </c>
      <c r="I15" s="113"/>
      <c r="J15" s="113">
        <f t="shared" si="3"/>
        <v>0</v>
      </c>
      <c r="K15" s="136">
        <f t="shared" si="4"/>
        <v>0</v>
      </c>
      <c r="L15" s="114">
        <f t="shared" si="5"/>
        <v>0</v>
      </c>
    </row>
    <row r="16" spans="1:12">
      <c r="A16" s="29">
        <f t="shared" si="6"/>
        <v>7</v>
      </c>
      <c r="C16" s="113"/>
      <c r="D16" s="113">
        <f t="shared" si="0"/>
        <v>0</v>
      </c>
      <c r="E16" s="76"/>
      <c r="F16" s="136"/>
      <c r="G16" s="136">
        <f t="shared" si="1"/>
        <v>0</v>
      </c>
      <c r="H16" s="113">
        <f t="shared" si="2"/>
        <v>0</v>
      </c>
      <c r="I16" s="113"/>
      <c r="J16" s="113">
        <f t="shared" si="3"/>
        <v>0</v>
      </c>
      <c r="K16" s="136">
        <f t="shared" si="4"/>
        <v>0</v>
      </c>
      <c r="L16" s="114">
        <f t="shared" si="5"/>
        <v>0</v>
      </c>
    </row>
    <row r="17" spans="1:12">
      <c r="A17" s="29">
        <f t="shared" si="6"/>
        <v>8</v>
      </c>
      <c r="C17" s="113"/>
      <c r="D17" s="113">
        <f t="shared" si="0"/>
        <v>0</v>
      </c>
      <c r="E17" s="76"/>
      <c r="F17" s="136"/>
      <c r="G17" s="136">
        <f t="shared" si="1"/>
        <v>0</v>
      </c>
      <c r="H17" s="113">
        <f t="shared" si="2"/>
        <v>0</v>
      </c>
      <c r="I17" s="113"/>
      <c r="J17" s="113">
        <f t="shared" si="3"/>
        <v>0</v>
      </c>
      <c r="K17" s="136">
        <f t="shared" si="4"/>
        <v>0</v>
      </c>
      <c r="L17" s="114">
        <f t="shared" si="5"/>
        <v>0</v>
      </c>
    </row>
    <row r="18" spans="1:12">
      <c r="A18" s="29">
        <f t="shared" si="6"/>
        <v>9</v>
      </c>
      <c r="C18" s="113"/>
      <c r="D18" s="113">
        <f t="shared" si="0"/>
        <v>0</v>
      </c>
      <c r="E18" s="76"/>
      <c r="F18" s="136"/>
      <c r="G18" s="136">
        <f t="shared" si="1"/>
        <v>0</v>
      </c>
      <c r="H18" s="113">
        <f t="shared" si="2"/>
        <v>0</v>
      </c>
      <c r="I18" s="113"/>
      <c r="J18" s="113">
        <f t="shared" si="3"/>
        <v>0</v>
      </c>
      <c r="K18" s="136">
        <f t="shared" si="4"/>
        <v>0</v>
      </c>
      <c r="L18" s="114">
        <f t="shared" si="5"/>
        <v>0</v>
      </c>
    </row>
    <row r="19" spans="1:12">
      <c r="A19" s="29">
        <f t="shared" si="6"/>
        <v>10</v>
      </c>
      <c r="C19" s="113"/>
      <c r="D19" s="113">
        <f t="shared" si="0"/>
        <v>0</v>
      </c>
      <c r="E19" s="76"/>
      <c r="F19" s="136"/>
      <c r="G19" s="136">
        <f t="shared" si="1"/>
        <v>0</v>
      </c>
      <c r="H19" s="113">
        <f t="shared" si="2"/>
        <v>0</v>
      </c>
      <c r="I19" s="113"/>
      <c r="J19" s="113">
        <f t="shared" si="3"/>
        <v>0</v>
      </c>
      <c r="K19" s="136">
        <f t="shared" si="4"/>
        <v>0</v>
      </c>
      <c r="L19" s="114">
        <f t="shared" si="5"/>
        <v>0</v>
      </c>
    </row>
    <row r="20" spans="1:12">
      <c r="A20" s="29">
        <f t="shared" si="6"/>
        <v>11</v>
      </c>
      <c r="C20" s="113"/>
      <c r="D20" s="113">
        <f t="shared" si="0"/>
        <v>0</v>
      </c>
      <c r="E20" s="76"/>
      <c r="F20" s="136"/>
      <c r="G20" s="136">
        <f t="shared" si="1"/>
        <v>0</v>
      </c>
      <c r="H20" s="113">
        <f t="shared" si="2"/>
        <v>0</v>
      </c>
      <c r="I20" s="113"/>
      <c r="J20" s="113">
        <f t="shared" si="3"/>
        <v>0</v>
      </c>
      <c r="K20" s="136">
        <f t="shared" si="4"/>
        <v>0</v>
      </c>
      <c r="L20" s="114">
        <f t="shared" si="5"/>
        <v>0</v>
      </c>
    </row>
    <row r="21" spans="1:12">
      <c r="A21" s="29">
        <f t="shared" si="6"/>
        <v>12</v>
      </c>
      <c r="C21" s="113"/>
      <c r="D21" s="113">
        <f t="shared" si="0"/>
        <v>0</v>
      </c>
      <c r="E21" s="76"/>
      <c r="F21" s="136"/>
      <c r="G21" s="136">
        <f t="shared" si="1"/>
        <v>0</v>
      </c>
      <c r="H21" s="113">
        <f t="shared" si="2"/>
        <v>0</v>
      </c>
      <c r="I21" s="113"/>
      <c r="J21" s="113">
        <f t="shared" si="3"/>
        <v>0</v>
      </c>
      <c r="K21" s="136">
        <f t="shared" si="4"/>
        <v>0</v>
      </c>
      <c r="L21" s="114">
        <f t="shared" si="5"/>
        <v>0</v>
      </c>
    </row>
    <row r="22" spans="1:12">
      <c r="A22" s="29">
        <f t="shared" si="6"/>
        <v>13</v>
      </c>
      <c r="C22" s="113"/>
      <c r="D22" s="113">
        <f t="shared" si="0"/>
        <v>0</v>
      </c>
      <c r="E22" s="76"/>
      <c r="F22" s="136"/>
      <c r="G22" s="136">
        <f t="shared" si="1"/>
        <v>0</v>
      </c>
      <c r="H22" s="113">
        <f t="shared" si="2"/>
        <v>0</v>
      </c>
      <c r="I22" s="113"/>
      <c r="J22" s="113">
        <f t="shared" si="3"/>
        <v>0</v>
      </c>
      <c r="K22" s="136">
        <f t="shared" si="4"/>
        <v>0</v>
      </c>
      <c r="L22" s="114">
        <f t="shared" si="5"/>
        <v>0</v>
      </c>
    </row>
    <row r="23" spans="1:12">
      <c r="A23" s="29">
        <f t="shared" si="6"/>
        <v>14</v>
      </c>
      <c r="C23" s="113"/>
      <c r="D23" s="113">
        <f t="shared" si="0"/>
        <v>0</v>
      </c>
      <c r="E23" s="76"/>
      <c r="F23" s="136"/>
      <c r="G23" s="136">
        <f t="shared" si="1"/>
        <v>0</v>
      </c>
      <c r="H23" s="113">
        <f t="shared" si="2"/>
        <v>0</v>
      </c>
      <c r="I23" s="113"/>
      <c r="J23" s="113">
        <f t="shared" si="3"/>
        <v>0</v>
      </c>
      <c r="K23" s="136">
        <f t="shared" si="4"/>
        <v>0</v>
      </c>
      <c r="L23" s="114">
        <f t="shared" si="5"/>
        <v>0</v>
      </c>
    </row>
    <row r="24" spans="1:12">
      <c r="A24" s="29">
        <f t="shared" si="6"/>
        <v>15</v>
      </c>
      <c r="C24" s="113"/>
      <c r="D24" s="113">
        <f t="shared" si="0"/>
        <v>0</v>
      </c>
      <c r="E24" s="76"/>
      <c r="F24" s="136"/>
      <c r="G24" s="136">
        <f t="shared" si="1"/>
        <v>0</v>
      </c>
      <c r="H24" s="113">
        <f t="shared" si="2"/>
        <v>0</v>
      </c>
      <c r="I24" s="113"/>
      <c r="J24" s="113">
        <f t="shared" si="3"/>
        <v>0</v>
      </c>
      <c r="K24" s="136">
        <f t="shared" si="4"/>
        <v>0</v>
      </c>
      <c r="L24" s="114">
        <f t="shared" si="5"/>
        <v>0</v>
      </c>
    </row>
    <row r="25" spans="1:12" s="64" customFormat="1">
      <c r="A25" s="71">
        <f t="shared" si="6"/>
        <v>16</v>
      </c>
      <c r="C25" s="113"/>
      <c r="D25" s="113">
        <f t="shared" ref="D25:D26" si="7">+C25/365</f>
        <v>0</v>
      </c>
      <c r="E25" s="76"/>
      <c r="F25" s="136"/>
      <c r="G25" s="136">
        <f t="shared" ref="G25:G26" si="8">+E25-F25</f>
        <v>0</v>
      </c>
      <c r="H25" s="113">
        <f t="shared" ref="H25:H26" si="9">+D25*G25</f>
        <v>0</v>
      </c>
      <c r="I25" s="113"/>
      <c r="J25" s="113">
        <f t="shared" ref="J25:J26" si="10">+I25/365</f>
        <v>0</v>
      </c>
      <c r="K25" s="136">
        <f t="shared" ref="K25:K26" si="11">+G25</f>
        <v>0</v>
      </c>
      <c r="L25" s="114">
        <f t="shared" ref="L25:L26" si="12">+K25*J25</f>
        <v>0</v>
      </c>
    </row>
    <row r="26" spans="1:12" s="64" customFormat="1">
      <c r="A26" s="71">
        <f t="shared" si="6"/>
        <v>17</v>
      </c>
      <c r="C26" s="113"/>
      <c r="D26" s="113">
        <f t="shared" si="7"/>
        <v>0</v>
      </c>
      <c r="E26" s="76"/>
      <c r="F26" s="136"/>
      <c r="G26" s="136">
        <f t="shared" si="8"/>
        <v>0</v>
      </c>
      <c r="H26" s="113">
        <f t="shared" si="9"/>
        <v>0</v>
      </c>
      <c r="I26" s="113"/>
      <c r="J26" s="113">
        <f t="shared" si="10"/>
        <v>0</v>
      </c>
      <c r="K26" s="136">
        <f t="shared" si="11"/>
        <v>0</v>
      </c>
      <c r="L26" s="114">
        <f t="shared" si="12"/>
        <v>0</v>
      </c>
    </row>
    <row r="27" spans="1:12">
      <c r="A27" s="71">
        <f t="shared" si="6"/>
        <v>18</v>
      </c>
      <c r="C27" s="113"/>
      <c r="D27" s="113">
        <f t="shared" si="0"/>
        <v>0</v>
      </c>
      <c r="E27" s="76"/>
      <c r="F27" s="136"/>
      <c r="G27" s="136">
        <f t="shared" si="1"/>
        <v>0</v>
      </c>
      <c r="H27" s="113">
        <f t="shared" si="2"/>
        <v>0</v>
      </c>
      <c r="I27" s="113"/>
      <c r="J27" s="113">
        <f t="shared" si="3"/>
        <v>0</v>
      </c>
      <c r="K27" s="136">
        <f t="shared" si="4"/>
        <v>0</v>
      </c>
      <c r="L27" s="114">
        <f t="shared" si="5"/>
        <v>0</v>
      </c>
    </row>
    <row r="28" spans="1:12">
      <c r="A28" s="71">
        <f t="shared" si="6"/>
        <v>19</v>
      </c>
      <c r="C28" s="113"/>
      <c r="D28" s="113">
        <f t="shared" si="0"/>
        <v>0</v>
      </c>
      <c r="E28" s="76"/>
      <c r="F28" s="136"/>
      <c r="G28" s="136">
        <f t="shared" si="1"/>
        <v>0</v>
      </c>
      <c r="H28" s="113">
        <f t="shared" si="2"/>
        <v>0</v>
      </c>
      <c r="I28" s="113"/>
      <c r="J28" s="113">
        <f t="shared" si="3"/>
        <v>0</v>
      </c>
      <c r="K28" s="136">
        <f t="shared" si="4"/>
        <v>0</v>
      </c>
      <c r="L28" s="114">
        <f t="shared" si="5"/>
        <v>0</v>
      </c>
    </row>
    <row r="29" spans="1:12">
      <c r="A29" s="71">
        <f t="shared" si="6"/>
        <v>20</v>
      </c>
      <c r="C29" s="113"/>
      <c r="D29" s="113">
        <f t="shared" si="0"/>
        <v>0</v>
      </c>
      <c r="E29" s="76"/>
      <c r="F29" s="136"/>
      <c r="G29" s="136">
        <f t="shared" si="1"/>
        <v>0</v>
      </c>
      <c r="H29" s="113">
        <f t="shared" si="2"/>
        <v>0</v>
      </c>
      <c r="I29" s="113"/>
      <c r="J29" s="113">
        <f t="shared" si="3"/>
        <v>0</v>
      </c>
      <c r="K29" s="136">
        <f t="shared" si="4"/>
        <v>0</v>
      </c>
      <c r="L29" s="114">
        <f t="shared" si="5"/>
        <v>0</v>
      </c>
    </row>
    <row r="30" spans="1:12">
      <c r="A30" s="71">
        <f t="shared" si="6"/>
        <v>21</v>
      </c>
      <c r="C30" s="113"/>
      <c r="D30" s="113">
        <f t="shared" si="0"/>
        <v>0</v>
      </c>
      <c r="E30" s="76"/>
      <c r="F30" s="136"/>
      <c r="G30" s="136">
        <f t="shared" si="1"/>
        <v>0</v>
      </c>
      <c r="H30" s="113">
        <f t="shared" si="2"/>
        <v>0</v>
      </c>
      <c r="I30" s="113"/>
      <c r="J30" s="113">
        <f t="shared" si="3"/>
        <v>0</v>
      </c>
      <c r="K30" s="136">
        <f t="shared" si="4"/>
        <v>0</v>
      </c>
      <c r="L30" s="114">
        <f t="shared" si="5"/>
        <v>0</v>
      </c>
    </row>
    <row r="31" spans="1:12">
      <c r="A31" s="94">
        <f t="shared" si="6"/>
        <v>22</v>
      </c>
      <c r="C31" s="113"/>
      <c r="D31" s="113">
        <f t="shared" si="0"/>
        <v>0</v>
      </c>
      <c r="E31" s="76"/>
      <c r="F31" s="136"/>
      <c r="G31" s="136">
        <f t="shared" si="1"/>
        <v>0</v>
      </c>
      <c r="H31" s="113">
        <f t="shared" si="2"/>
        <v>0</v>
      </c>
      <c r="I31" s="113"/>
      <c r="J31" s="113">
        <f t="shared" si="3"/>
        <v>0</v>
      </c>
      <c r="K31" s="136">
        <f t="shared" si="4"/>
        <v>0</v>
      </c>
      <c r="L31" s="114">
        <f t="shared" si="5"/>
        <v>0</v>
      </c>
    </row>
    <row r="32" spans="1:12">
      <c r="A32" s="71">
        <f t="shared" si="6"/>
        <v>23</v>
      </c>
      <c r="C32" s="113"/>
      <c r="D32" s="113">
        <f t="shared" si="0"/>
        <v>0</v>
      </c>
      <c r="E32" s="76"/>
      <c r="F32" s="136"/>
      <c r="G32" s="136">
        <f t="shared" si="1"/>
        <v>0</v>
      </c>
      <c r="H32" s="113">
        <f t="shared" si="2"/>
        <v>0</v>
      </c>
      <c r="I32" s="113"/>
      <c r="J32" s="113">
        <f t="shared" si="3"/>
        <v>0</v>
      </c>
      <c r="K32" s="136">
        <f t="shared" si="4"/>
        <v>0</v>
      </c>
      <c r="L32" s="114">
        <f t="shared" si="5"/>
        <v>0</v>
      </c>
    </row>
    <row r="33" spans="1:12">
      <c r="A33" s="71">
        <f t="shared" si="6"/>
        <v>24</v>
      </c>
      <c r="B33" s="3" t="s">
        <v>87</v>
      </c>
      <c r="C33" s="113" t="s">
        <v>95</v>
      </c>
      <c r="D33" s="113"/>
      <c r="E33" s="76"/>
      <c r="F33" s="136"/>
      <c r="G33" s="136"/>
      <c r="H33" s="113"/>
      <c r="I33" s="113"/>
      <c r="J33" s="113"/>
      <c r="K33" s="136"/>
      <c r="L33" s="114"/>
    </row>
    <row r="34" spans="1:12">
      <c r="A34" s="71">
        <f t="shared" si="6"/>
        <v>25</v>
      </c>
      <c r="B34" s="1" t="s">
        <v>88</v>
      </c>
      <c r="C34" s="113"/>
      <c r="D34" s="113">
        <f t="shared" si="0"/>
        <v>0</v>
      </c>
      <c r="E34" s="76"/>
      <c r="F34" s="136"/>
      <c r="G34" s="136">
        <f t="shared" si="1"/>
        <v>0</v>
      </c>
      <c r="H34" s="113">
        <f t="shared" si="2"/>
        <v>0</v>
      </c>
      <c r="I34" s="113"/>
      <c r="J34" s="113">
        <f t="shared" si="3"/>
        <v>0</v>
      </c>
      <c r="K34" s="136">
        <f t="shared" si="4"/>
        <v>0</v>
      </c>
      <c r="L34" s="114">
        <f t="shared" si="5"/>
        <v>0</v>
      </c>
    </row>
    <row r="35" spans="1:12">
      <c r="A35" s="71">
        <f t="shared" si="6"/>
        <v>26</v>
      </c>
      <c r="B35" s="1" t="s">
        <v>89</v>
      </c>
      <c r="C35" s="113"/>
      <c r="D35" s="113">
        <f t="shared" si="0"/>
        <v>0</v>
      </c>
      <c r="E35" s="76"/>
      <c r="F35" s="136"/>
      <c r="G35" s="136">
        <f t="shared" si="1"/>
        <v>0</v>
      </c>
      <c r="H35" s="113">
        <f t="shared" si="2"/>
        <v>0</v>
      </c>
      <c r="I35" s="113"/>
      <c r="J35" s="113">
        <f t="shared" si="3"/>
        <v>0</v>
      </c>
      <c r="K35" s="136">
        <f t="shared" si="4"/>
        <v>0</v>
      </c>
      <c r="L35" s="114">
        <f t="shared" si="5"/>
        <v>0</v>
      </c>
    </row>
    <row r="36" spans="1:12">
      <c r="A36" s="71">
        <f t="shared" si="6"/>
        <v>27</v>
      </c>
      <c r="B36" s="1" t="s">
        <v>90</v>
      </c>
      <c r="C36" s="113"/>
      <c r="D36" s="113">
        <f t="shared" si="0"/>
        <v>0</v>
      </c>
      <c r="E36" s="76"/>
      <c r="F36" s="136"/>
      <c r="G36" s="136">
        <f t="shared" si="1"/>
        <v>0</v>
      </c>
      <c r="H36" s="113">
        <f t="shared" si="2"/>
        <v>0</v>
      </c>
      <c r="I36" s="113"/>
      <c r="J36" s="113">
        <f t="shared" si="3"/>
        <v>0</v>
      </c>
      <c r="K36" s="136">
        <f t="shared" si="4"/>
        <v>0</v>
      </c>
      <c r="L36" s="114">
        <f t="shared" si="5"/>
        <v>0</v>
      </c>
    </row>
    <row r="37" spans="1:12">
      <c r="A37" s="71">
        <f t="shared" si="6"/>
        <v>28</v>
      </c>
      <c r="C37" s="113" t="s">
        <v>95</v>
      </c>
      <c r="D37" s="113"/>
      <c r="E37" s="76"/>
      <c r="F37" s="136"/>
      <c r="G37" s="136"/>
      <c r="H37" s="113"/>
      <c r="I37" s="113"/>
      <c r="J37" s="113"/>
      <c r="K37" s="136"/>
      <c r="L37" s="114"/>
    </row>
    <row r="38" spans="1:12">
      <c r="A38" s="71">
        <f t="shared" si="6"/>
        <v>29</v>
      </c>
      <c r="B38" s="1" t="s">
        <v>138</v>
      </c>
      <c r="C38" s="113"/>
      <c r="D38" s="113">
        <f t="shared" si="0"/>
        <v>0</v>
      </c>
      <c r="E38" s="76"/>
      <c r="F38" s="136"/>
      <c r="G38" s="136">
        <f t="shared" si="1"/>
        <v>0</v>
      </c>
      <c r="H38" s="113">
        <f t="shared" si="2"/>
        <v>0</v>
      </c>
      <c r="I38" s="113"/>
      <c r="J38" s="113">
        <f t="shared" si="3"/>
        <v>0</v>
      </c>
      <c r="K38" s="136">
        <f t="shared" si="4"/>
        <v>0</v>
      </c>
      <c r="L38" s="114">
        <f t="shared" si="5"/>
        <v>0</v>
      </c>
    </row>
    <row r="39" spans="1:12">
      <c r="A39" s="71">
        <f t="shared" si="6"/>
        <v>30</v>
      </c>
      <c r="B39" s="1" t="s">
        <v>91</v>
      </c>
      <c r="C39" s="113"/>
      <c r="D39" s="113">
        <f t="shared" si="0"/>
        <v>0</v>
      </c>
      <c r="E39" s="76"/>
      <c r="F39" s="136"/>
      <c r="G39" s="136">
        <f t="shared" si="1"/>
        <v>0</v>
      </c>
      <c r="H39" s="113">
        <f t="shared" si="2"/>
        <v>0</v>
      </c>
      <c r="I39" s="113"/>
      <c r="J39" s="113">
        <f t="shared" si="3"/>
        <v>0</v>
      </c>
      <c r="K39" s="136">
        <f t="shared" si="4"/>
        <v>0</v>
      </c>
      <c r="L39" s="114">
        <f t="shared" si="5"/>
        <v>0</v>
      </c>
    </row>
    <row r="40" spans="1:12">
      <c r="A40" s="71">
        <f t="shared" si="6"/>
        <v>31</v>
      </c>
      <c r="B40" s="1" t="s">
        <v>92</v>
      </c>
      <c r="C40" s="113"/>
      <c r="D40" s="113">
        <f t="shared" si="0"/>
        <v>0</v>
      </c>
      <c r="E40" s="76"/>
      <c r="F40" s="136"/>
      <c r="G40" s="136">
        <f t="shared" si="1"/>
        <v>0</v>
      </c>
      <c r="H40" s="113">
        <f t="shared" si="2"/>
        <v>0</v>
      </c>
      <c r="I40" s="113"/>
      <c r="J40" s="113">
        <f t="shared" si="3"/>
        <v>0</v>
      </c>
      <c r="K40" s="136">
        <f t="shared" si="4"/>
        <v>0</v>
      </c>
      <c r="L40" s="114">
        <f t="shared" si="5"/>
        <v>0</v>
      </c>
    </row>
    <row r="41" spans="1:12">
      <c r="A41" s="71">
        <f t="shared" si="6"/>
        <v>32</v>
      </c>
      <c r="B41" s="1" t="s">
        <v>93</v>
      </c>
      <c r="C41" s="113"/>
      <c r="D41" s="113">
        <f t="shared" si="0"/>
        <v>0</v>
      </c>
      <c r="E41" s="76"/>
      <c r="F41" s="136"/>
      <c r="G41" s="136">
        <f t="shared" si="1"/>
        <v>0</v>
      </c>
      <c r="H41" s="113">
        <f t="shared" si="2"/>
        <v>0</v>
      </c>
      <c r="I41" s="113"/>
      <c r="J41" s="113">
        <f t="shared" si="3"/>
        <v>0</v>
      </c>
      <c r="K41" s="136">
        <f t="shared" si="4"/>
        <v>0</v>
      </c>
      <c r="L41" s="114">
        <f t="shared" si="5"/>
        <v>0</v>
      </c>
    </row>
    <row r="42" spans="1:12" ht="17.25">
      <c r="A42" s="71">
        <f t="shared" si="6"/>
        <v>33</v>
      </c>
      <c r="B42" s="1" t="s">
        <v>24</v>
      </c>
      <c r="C42" s="94"/>
      <c r="D42" s="113">
        <f t="shared" si="0"/>
        <v>0</v>
      </c>
      <c r="E42" s="76"/>
      <c r="F42" s="136"/>
      <c r="G42" s="136">
        <f t="shared" si="1"/>
        <v>0</v>
      </c>
      <c r="H42" s="38">
        <f t="shared" si="2"/>
        <v>0</v>
      </c>
      <c r="I42" s="113"/>
      <c r="J42" s="113">
        <f t="shared" si="3"/>
        <v>0</v>
      </c>
      <c r="K42" s="136">
        <f t="shared" si="4"/>
        <v>0</v>
      </c>
      <c r="L42" s="137">
        <f t="shared" si="5"/>
        <v>0</v>
      </c>
    </row>
    <row r="43" spans="1:12">
      <c r="A43" s="71">
        <f t="shared" si="6"/>
        <v>34</v>
      </c>
      <c r="C43" s="94"/>
      <c r="D43" s="94"/>
      <c r="E43" s="76" t="s">
        <v>95</v>
      </c>
      <c r="F43" s="94"/>
      <c r="G43" s="94"/>
      <c r="H43" s="94"/>
      <c r="I43" s="113"/>
      <c r="J43" s="94"/>
      <c r="K43" s="94"/>
      <c r="L43" s="94"/>
    </row>
    <row r="44" spans="1:12" ht="17.25">
      <c r="A44" s="71">
        <f t="shared" si="6"/>
        <v>35</v>
      </c>
      <c r="B44" s="1" t="s">
        <v>94</v>
      </c>
      <c r="C44" s="94"/>
      <c r="D44" s="94"/>
      <c r="E44" s="76" t="s">
        <v>95</v>
      </c>
      <c r="F44" s="94"/>
      <c r="G44" s="94"/>
      <c r="H44" s="138">
        <f>+SUM(H12:H42)</f>
        <v>0</v>
      </c>
      <c r="I44" s="113"/>
      <c r="J44" s="94"/>
      <c r="K44" s="94"/>
      <c r="L44" s="138">
        <f>+SUM(L12:L42)</f>
        <v>0</v>
      </c>
    </row>
    <row r="45" spans="1:12">
      <c r="E45" s="19" t="s">
        <v>95</v>
      </c>
    </row>
    <row r="46" spans="1:12">
      <c r="C46" s="71"/>
      <c r="D46" s="71"/>
      <c r="E46" s="76"/>
      <c r="F46" s="76"/>
      <c r="G46" s="71"/>
      <c r="H46" s="71"/>
      <c r="I46" s="71"/>
      <c r="J46" s="71"/>
      <c r="K46" s="71"/>
      <c r="L46" s="71"/>
    </row>
    <row r="47" spans="1:12">
      <c r="C47" s="71"/>
      <c r="E47" s="76"/>
      <c r="F47" s="76"/>
      <c r="G47" s="71"/>
      <c r="H47" s="71"/>
      <c r="I47" s="71"/>
      <c r="J47" s="71"/>
      <c r="K47" s="71"/>
      <c r="L47" s="71"/>
    </row>
    <row r="48" spans="1:12">
      <c r="E48" s="76"/>
      <c r="F48" s="76"/>
      <c r="G48" s="71"/>
      <c r="H48" s="71"/>
      <c r="I48" s="71"/>
      <c r="J48" s="71"/>
      <c r="K48" s="71"/>
      <c r="L48" s="71"/>
    </row>
    <row r="49" spans="5:5">
      <c r="E49" s="19" t="s">
        <v>95</v>
      </c>
    </row>
    <row r="50" spans="5:5">
      <c r="E50" s="19" t="s">
        <v>95</v>
      </c>
    </row>
    <row r="51" spans="5:5">
      <c r="E51" s="19" t="s">
        <v>95</v>
      </c>
    </row>
    <row r="52" spans="5:5">
      <c r="E52" s="19" t="s">
        <v>128</v>
      </c>
    </row>
    <row r="53" spans="5:5">
      <c r="E53" s="19"/>
    </row>
    <row r="54" spans="5:5">
      <c r="E54" s="19"/>
    </row>
    <row r="55" spans="5:5">
      <c r="E55" s="19"/>
    </row>
    <row r="56" spans="5:5">
      <c r="E56" s="19" t="s">
        <v>95</v>
      </c>
    </row>
    <row r="57" spans="5:5">
      <c r="E57" s="19"/>
    </row>
    <row r="58" spans="5:5">
      <c r="E58" s="19"/>
    </row>
    <row r="59" spans="5:5">
      <c r="E59" s="19"/>
    </row>
    <row r="60" spans="5:5">
      <c r="E60" s="19"/>
    </row>
    <row r="61" spans="5:5">
      <c r="E61" s="19"/>
    </row>
    <row r="62" spans="5:5">
      <c r="E62" s="19"/>
    </row>
    <row r="63" spans="5:5">
      <c r="E63" s="19"/>
    </row>
    <row r="64" spans="5:5">
      <c r="E64" s="19"/>
    </row>
    <row r="65" spans="5:5">
      <c r="E65" s="19"/>
    </row>
    <row r="66" spans="5:5">
      <c r="E66" s="19"/>
    </row>
    <row r="67" spans="5:5">
      <c r="E67" s="19"/>
    </row>
    <row r="68" spans="5:5">
      <c r="E68" s="19"/>
    </row>
    <row r="69" spans="5:5">
      <c r="E69" s="19"/>
    </row>
    <row r="70" spans="5:5">
      <c r="E70" s="19"/>
    </row>
    <row r="71" spans="5:5">
      <c r="E71" s="19"/>
    </row>
    <row r="72" spans="5:5">
      <c r="E72" s="19"/>
    </row>
    <row r="73" spans="5:5">
      <c r="E73" s="19"/>
    </row>
    <row r="74" spans="5:5">
      <c r="E74" s="19"/>
    </row>
    <row r="75" spans="5:5">
      <c r="E75" s="19"/>
    </row>
    <row r="76" spans="5:5">
      <c r="E76" s="19"/>
    </row>
    <row r="77" spans="5:5">
      <c r="E77" s="19"/>
    </row>
    <row r="78" spans="5:5">
      <c r="E78" s="19"/>
    </row>
    <row r="79" spans="5:5">
      <c r="E79" s="19"/>
    </row>
    <row r="80" spans="5:5">
      <c r="E80" s="19"/>
    </row>
    <row r="81" spans="5:5">
      <c r="E81" s="19"/>
    </row>
    <row r="82" spans="5:5">
      <c r="E82" s="19"/>
    </row>
    <row r="83" spans="5:5">
      <c r="E83" s="19"/>
    </row>
    <row r="84" spans="5:5">
      <c r="E84" s="19"/>
    </row>
    <row r="85" spans="5:5">
      <c r="E85" s="19"/>
    </row>
    <row r="86" spans="5:5">
      <c r="E86" s="19"/>
    </row>
    <row r="87" spans="5:5">
      <c r="E87" s="19"/>
    </row>
  </sheetData>
  <pageMargins left="0" right="0" top="0.5" bottom="0.5" header="0.25" footer="0.25"/>
  <pageSetup scale="87" fitToHeight="0" orientation="landscape" r:id="rId1"/>
  <headerFooter>
    <oddFooter>&amp;R&amp;A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0_Due_x0020_Date xmlns="00c1cf47-8665-4c73-8994-ff3a5e26da0f" xsi:nil="true"/>
    <Document_x0020_Type xmlns="00c1cf47-8665-4c73-8994-ff3a5e26da0f">Discovery</Document_x0020_Type>
    <Responsible_x0020_Witness xmlns="00c1cf47-8665-4c73-8994-ff3a5e26da0f" xsi:nil="true"/>
    <Preparer xmlns="00c1cf47-8665-4c73-8994-ff3a5e26da0f" xsi:nil="true"/>
    <Final_x0020_Due_x0020_Date xmlns="00c1cf47-8665-4c73-8994-ff3a5e26da0f" xsi:nil="true"/>
    <Docket_x0020_Number xmlns="00c1cf47-8665-4c73-8994-ff3a5e26da0f">RPU-2020-0001</Docket_x0020_Number>
    <_ip_UnifiedCompliancePolicyUIAction xmlns="http://schemas.microsoft.com/sharepoint/v3" xsi:nil="true"/>
    <Workflow xmlns="f6684c87-9742-42cb-b52d-07083e355537">
      <Url xsi:nil="true"/>
      <Description xsi:nil="true"/>
    </Workflow>
    <_ip_UnifiedCompliancePolicyProperties xmlns="http://schemas.microsoft.com/sharepoint/v3" xsi:nil="true"/>
    <Series xmlns="F6684C87-9742-42CB-B52D-07083E355537" xsi:nil="true"/>
    <Party xmlns="00c1cf47-8665-4c73-8994-ff3a5e26da0f" xsi:nil="true"/>
    <WorkflowStatus xmlns="f6684c87-9742-42cb-b52d-07083e35553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675C2BB153F54998B0BC5BA82DA566" ma:contentTypeVersion="4" ma:contentTypeDescription="Create a new document." ma:contentTypeScope="" ma:versionID="daf7d9fe012b08a3dd863c049bb3a5e5">
  <xsd:schema xmlns:xsd="http://www.w3.org/2001/XMLSchema" xmlns:xs="http://www.w3.org/2001/XMLSchema" xmlns:p="http://schemas.microsoft.com/office/2006/metadata/properties" xmlns:ns1="http://schemas.microsoft.com/sharepoint/v3" xmlns:ns2="F6684C87-9742-42CB-B52D-07083E355537" xmlns:ns3="00c1cf47-8665-4c73-8994-ff3a5e26da0f" xmlns:ns5="7312d0bd-5bb3-4d44-9c84-f993550bda7e" xmlns:ns6="f6684c87-9742-42cb-b52d-07083e355537" targetNamespace="http://schemas.microsoft.com/office/2006/metadata/properties" ma:root="true" ma:fieldsID="85303e5c15fc524db2804f533cb7b7ad" ns1:_="" ns2:_="" ns3:_="" ns5:_="" ns6:_="">
    <xsd:import namespace="http://schemas.microsoft.com/sharepoint/v3"/>
    <xsd:import namespace="F6684C87-9742-42CB-B52D-07083E355537"/>
    <xsd:import namespace="00c1cf47-8665-4c73-8994-ff3a5e26da0f"/>
    <xsd:import namespace="7312d0bd-5bb3-4d44-9c84-f993550bda7e"/>
    <xsd:import namespace="f6684c87-9742-42cb-b52d-07083e3555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SharedWithUsers" minOccurs="0"/>
                <xsd:element ref="ns5:SharedWithDetails" minOccurs="0"/>
                <xsd:element ref="ns1:_ip_UnifiedCompliancePolicyProperties" minOccurs="0"/>
                <xsd:element ref="ns1:_ip_UnifiedCompliancePolicyUIAction" minOccurs="0"/>
                <xsd:element ref="ns6:MediaServiceAutoKeyPoints" minOccurs="0"/>
                <xsd:element ref="ns6:MediaServiceKeyPoints" minOccurs="0"/>
                <xsd:element ref="ns6:Workflow" minOccurs="0"/>
                <xsd:element ref="ns6:Workflow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84C87-9742-42CB-B52D-07083E3555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84c87-9742-42cb-b52d-07083e355537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Workflow" ma:index="26" nillable="true" ma:displayName="Workflow" ma:internalName="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flowStatus" ma:index="27" nillable="true" ma:displayName="WorkflowStatus" ma:internalName="Workflow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340E7D-E329-4C30-9BA2-1B6FD91E1D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196F42-81D8-42D1-9704-55FE6D9EC659}">
  <ds:schemaRefs>
    <ds:schemaRef ds:uri="http://purl.org/dc/elements/1.1/"/>
    <ds:schemaRef ds:uri="http://schemas.microsoft.com/sharepoint/v3"/>
    <ds:schemaRef ds:uri="http://www.w3.org/XML/1998/namespace"/>
    <ds:schemaRef ds:uri="http://schemas.openxmlformats.org/package/2006/metadata/core-properties"/>
    <ds:schemaRef ds:uri="http://purl.org/dc/terms/"/>
    <ds:schemaRef ds:uri="00c1cf47-8665-4c73-8994-ff3a5e26da0f"/>
    <ds:schemaRef ds:uri="7312d0bd-5bb3-4d44-9c84-f993550bda7e"/>
    <ds:schemaRef ds:uri="http://schemas.microsoft.com/office/2006/documentManagement/types"/>
    <ds:schemaRef ds:uri="F6684C87-9742-42CB-B52D-07083E355537"/>
    <ds:schemaRef ds:uri="http://schemas.microsoft.com/office/2006/metadata/properties"/>
    <ds:schemaRef ds:uri="http://schemas.microsoft.com/office/infopath/2007/PartnerControls"/>
    <ds:schemaRef ds:uri="f6684c87-9742-42cb-b52d-07083e355537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C0BBF2F-1CA6-43F0-ABE3-428B09717E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684C87-9742-42CB-B52D-07083E355537"/>
    <ds:schemaRef ds:uri="00c1cf47-8665-4c73-8994-ff3a5e26da0f"/>
    <ds:schemaRef ds:uri="7312d0bd-5bb3-4d44-9c84-f993550bda7e"/>
    <ds:schemaRef ds:uri="f6684c87-9742-42cb-b52d-07083e3555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SchA Revenue Requirement</vt:lpstr>
      <vt:lpstr>SchB ROR</vt:lpstr>
      <vt:lpstr>SchC Income Statement</vt:lpstr>
      <vt:lpstr>SchC IS Adj Pg2</vt:lpstr>
      <vt:lpstr>SchC IS Adj Pg3</vt:lpstr>
      <vt:lpstr>SchC IS Adj Pg 4</vt:lpstr>
      <vt:lpstr>SchD Rate Base</vt:lpstr>
      <vt:lpstr>SchD Pg 2 Rate Base Adjustments</vt:lpstr>
      <vt:lpstr>SchE CWC</vt:lpstr>
      <vt:lpstr>SchF Interest Synch</vt:lpstr>
      <vt:lpstr>SchG Taxes</vt:lpstr>
      <vt:lpstr>'SchB ROR'!Print_Area</vt:lpstr>
      <vt:lpstr>'SchC Income Statement'!Print_Area</vt:lpstr>
      <vt:lpstr>'SchD Rate Base'!Print_Area</vt:lpstr>
      <vt:lpstr>'SchE CWC'!Print_Area</vt:lpstr>
      <vt:lpstr>'SchG Taxes'!Print_Area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IAWC - IUB DR No 004_Attachment</dc:title>
  <dc:creator>Kruger, Blake</dc:creator>
  <cp:lastModifiedBy>Myers, Melissa</cp:lastModifiedBy>
  <cp:lastPrinted>2021-06-04T20:34:13Z</cp:lastPrinted>
  <dcterms:created xsi:type="dcterms:W3CDTF">2016-05-04T15:50:08Z</dcterms:created>
  <dcterms:modified xsi:type="dcterms:W3CDTF">2021-06-08T20:59:15Z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0x01010098675C2BB153F54998B0BC5BA82DA566</vt:lpwstr>
  </property>
  <property fmtid="{D5CDD505-2E9C-101B-9397-08002B2CF9AE}" pid="3" name="MSIP_Label_846c87f6-c46e-48eb-b7ce-d3a4a7d30611_Enabled">
    <vt:lpwstr>True</vt:lpwstr>
  </property>
  <property fmtid="{D5CDD505-2E9C-101B-9397-08002B2CF9AE}" pid="4" name="MSIP_Label_846c87f6-c46e-48eb-b7ce-d3a4a7d30611_SiteId">
    <vt:lpwstr>35378cf9-dac0-45f0-84c7-1bfb98207b59</vt:lpwstr>
  </property>
  <property fmtid="{D5CDD505-2E9C-101B-9397-08002B2CF9AE}" pid="5" name="MSIP_Label_846c87f6-c46e-48eb-b7ce-d3a4a7d30611_Owner">
    <vt:lpwstr>Lori.OMalley@amwater.com</vt:lpwstr>
  </property>
  <property fmtid="{D5CDD505-2E9C-101B-9397-08002B2CF9AE}" pid="6" name="MSIP_Label_846c87f6-c46e-48eb-b7ce-d3a4a7d30611_SetDate">
    <vt:lpwstr>2020-12-18T13:16:40.6034129Z</vt:lpwstr>
  </property>
  <property fmtid="{D5CDD505-2E9C-101B-9397-08002B2CF9AE}" pid="7" name="MSIP_Label_846c87f6-c46e-48eb-b7ce-d3a4a7d30611_Name">
    <vt:lpwstr>General</vt:lpwstr>
  </property>
  <property fmtid="{D5CDD505-2E9C-101B-9397-08002B2CF9AE}" pid="8" name="MSIP_Label_846c87f6-c46e-48eb-b7ce-d3a4a7d30611_Application">
    <vt:lpwstr>Microsoft Azure Information Protection</vt:lpwstr>
  </property>
  <property fmtid="{D5CDD505-2E9C-101B-9397-08002B2CF9AE}" pid="9" name="MSIP_Label_846c87f6-c46e-48eb-b7ce-d3a4a7d30611_ActionId">
    <vt:lpwstr>f9605c88-409b-408c-91c4-401ec0418b93</vt:lpwstr>
  </property>
  <property fmtid="{D5CDD505-2E9C-101B-9397-08002B2CF9AE}" pid="10" name="MSIP_Label_846c87f6-c46e-48eb-b7ce-d3a4a7d30611_Extended_MSFT_Method">
    <vt:lpwstr>Automatic</vt:lpwstr>
  </property>
  <property fmtid="{D5CDD505-2E9C-101B-9397-08002B2CF9AE}" pid="11" name="Sensitivity">
    <vt:lpwstr>General</vt:lpwstr>
  </property>
</Properties>
</file>